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_Data\Bkup04_University\Univ_CS_Dept\1_Chair\Advising\BS Degrees\"/>
    </mc:Choice>
  </mc:AlternateContent>
  <xr:revisionPtr revIDLastSave="0" documentId="13_ncr:1_{806C24CC-62DA-427C-B843-6C6CB60A886B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CS_Advising_Sheet" sheetId="1" r:id="rId1"/>
    <sheet name="Scales" sheetId="2" r:id="rId2"/>
    <sheet name="CourseOptions" sheetId="3" r:id="rId3"/>
  </sheets>
  <definedNames>
    <definedName name="_xlnm.Print_Area" localSheetId="0">CS_Advising_Sheet!$A$1:$K$343</definedName>
    <definedName name="_xlnm.Print_Titles" localSheetId="0">CS_Advising_Sheet!$5:$8</definedName>
  </definedNames>
  <calcPr calcId="179017"/>
</workbook>
</file>

<file path=xl/calcChain.xml><?xml version="1.0" encoding="utf-8"?>
<calcChain xmlns="http://schemas.openxmlformats.org/spreadsheetml/2006/main">
  <c r="I12" i="1" l="1"/>
  <c r="J12" i="1"/>
  <c r="I13" i="1"/>
  <c r="J13" i="1"/>
  <c r="I14" i="1"/>
  <c r="J14" i="1"/>
  <c r="I15" i="1"/>
  <c r="J15" i="1"/>
  <c r="I16" i="1"/>
  <c r="J16" i="1"/>
  <c r="I17" i="1"/>
  <c r="J17" i="1"/>
  <c r="I24" i="1"/>
  <c r="J24" i="1"/>
  <c r="I25" i="1"/>
  <c r="J25" i="1"/>
  <c r="I26" i="1"/>
  <c r="J26" i="1"/>
  <c r="I33" i="1"/>
  <c r="J33" i="1"/>
  <c r="I34" i="1"/>
  <c r="J34" i="1"/>
  <c r="I42" i="1"/>
  <c r="J42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62" i="1"/>
  <c r="J62" i="1"/>
  <c r="I50" i="1"/>
  <c r="J50" i="1"/>
  <c r="I51" i="1"/>
  <c r="J51" i="1"/>
  <c r="I52" i="1"/>
  <c r="J52" i="1"/>
  <c r="I53" i="1"/>
  <c r="J53" i="1"/>
  <c r="I101" i="1"/>
  <c r="J101" i="1"/>
  <c r="I102" i="1"/>
  <c r="J102" i="1"/>
  <c r="I103" i="1"/>
  <c r="J103" i="1"/>
  <c r="I104" i="1"/>
  <c r="J104" i="1"/>
  <c r="I105" i="1"/>
  <c r="J105" i="1"/>
  <c r="J100" i="1"/>
  <c r="I100" i="1"/>
  <c r="I106" i="1" s="1"/>
  <c r="I92" i="1"/>
  <c r="J92" i="1"/>
  <c r="I333" i="1"/>
  <c r="J333" i="1"/>
  <c r="I334" i="1"/>
  <c r="J334" i="1"/>
  <c r="I335" i="1"/>
  <c r="I337" i="1" s="1"/>
  <c r="J335" i="1"/>
  <c r="I336" i="1"/>
  <c r="J336" i="1"/>
  <c r="J332" i="1"/>
  <c r="I332" i="1"/>
  <c r="J91" i="1"/>
  <c r="I91" i="1"/>
  <c r="J70" i="1"/>
  <c r="J80" i="1" s="1"/>
  <c r="I70" i="1"/>
  <c r="I80" i="1" s="1"/>
  <c r="J61" i="1"/>
  <c r="J63" i="1" s="1"/>
  <c r="I61" i="1"/>
  <c r="J49" i="1"/>
  <c r="I49" i="1"/>
  <c r="J41" i="1"/>
  <c r="I41" i="1"/>
  <c r="J32" i="1"/>
  <c r="I32" i="1"/>
  <c r="I35" i="1" s="1"/>
  <c r="J23" i="1"/>
  <c r="J27" i="1" s="1"/>
  <c r="I23" i="1"/>
  <c r="J11" i="1"/>
  <c r="J18" i="1" s="1"/>
  <c r="I11" i="1"/>
  <c r="I18" i="1" s="1"/>
  <c r="K105" i="1"/>
  <c r="K104" i="1"/>
  <c r="K103" i="1"/>
  <c r="K102" i="1"/>
  <c r="K101" i="1"/>
  <c r="K100" i="1"/>
  <c r="K91" i="1"/>
  <c r="K93" i="1" s="1"/>
  <c r="J93" i="1"/>
  <c r="K92" i="1"/>
  <c r="K333" i="1"/>
  <c r="K334" i="1"/>
  <c r="K335" i="1"/>
  <c r="K336" i="1"/>
  <c r="K332" i="1"/>
  <c r="K71" i="1"/>
  <c r="K72" i="1"/>
  <c r="K73" i="1"/>
  <c r="K74" i="1"/>
  <c r="K75" i="1"/>
  <c r="K76" i="1"/>
  <c r="K77" i="1"/>
  <c r="K78" i="1"/>
  <c r="K79" i="1"/>
  <c r="K62" i="1"/>
  <c r="K70" i="1"/>
  <c r="K61" i="1"/>
  <c r="K50" i="1"/>
  <c r="K51" i="1"/>
  <c r="K52" i="1"/>
  <c r="K53" i="1"/>
  <c r="K49" i="1"/>
  <c r="K42" i="1"/>
  <c r="K41" i="1"/>
  <c r="K33" i="1"/>
  <c r="K34" i="1"/>
  <c r="K32" i="1"/>
  <c r="K35" i="1" s="1"/>
  <c r="K24" i="1"/>
  <c r="K25" i="1"/>
  <c r="K26" i="1"/>
  <c r="K23" i="1"/>
  <c r="K17" i="1"/>
  <c r="K16" i="1"/>
  <c r="K15" i="1"/>
  <c r="K14" i="1"/>
  <c r="K13" i="1"/>
  <c r="K12" i="1"/>
  <c r="K11" i="1"/>
  <c r="I63" i="1"/>
  <c r="J35" i="1"/>
  <c r="J43" i="1"/>
  <c r="I43" i="1" l="1"/>
  <c r="J337" i="1"/>
  <c r="I93" i="1"/>
  <c r="I27" i="1"/>
  <c r="K27" i="1"/>
  <c r="K63" i="1"/>
  <c r="K43" i="1"/>
  <c r="K80" i="1"/>
  <c r="K339" i="1"/>
  <c r="K18" i="1"/>
  <c r="J106" i="1"/>
  <c r="K106" i="1" s="1"/>
  <c r="J54" i="1"/>
  <c r="K6" i="1" s="1"/>
  <c r="K7" i="1" s="1"/>
  <c r="I54" i="1"/>
  <c r="K5" i="1" s="1"/>
  <c r="K54" i="1" l="1"/>
</calcChain>
</file>

<file path=xl/sharedStrings.xml><?xml version="1.0" encoding="utf-8"?>
<sst xmlns="http://schemas.openxmlformats.org/spreadsheetml/2006/main" count="378" uniqueCount="201">
  <si>
    <t>NAME:</t>
  </si>
  <si>
    <t xml:space="preserve">ID#: </t>
  </si>
  <si>
    <t xml:space="preserve">DATE: </t>
  </si>
  <si>
    <t>FUNDAMENTAL LITERACIES: (13 - 19 credits)</t>
  </si>
  <si>
    <t>Course No.</t>
  </si>
  <si>
    <t>Title</t>
  </si>
  <si>
    <t>Credit</t>
  </si>
  <si>
    <t>Grade</t>
  </si>
  <si>
    <t>Semester</t>
  </si>
  <si>
    <t>Notes:</t>
  </si>
  <si>
    <t>A</t>
  </si>
  <si>
    <t>ENG-W 131</t>
  </si>
  <si>
    <t xml:space="preserve">English Composition </t>
  </si>
  <si>
    <t>A grade of C or better is required.</t>
  </si>
  <si>
    <t>B</t>
  </si>
  <si>
    <t>Critical Thinking</t>
  </si>
  <si>
    <t>C</t>
  </si>
  <si>
    <t>Oral Communication</t>
  </si>
  <si>
    <t>D</t>
  </si>
  <si>
    <t>Visual  Literary</t>
  </si>
  <si>
    <t>E</t>
  </si>
  <si>
    <t>Quantitative Reasoning</t>
  </si>
  <si>
    <t>Satisfied by required Mathematics courses</t>
  </si>
  <si>
    <t>F</t>
  </si>
  <si>
    <t>Information Literacy</t>
  </si>
  <si>
    <t>Should be taken with ENG W131</t>
  </si>
  <si>
    <t>G</t>
  </si>
  <si>
    <t>Computer Literacy</t>
  </si>
  <si>
    <t>Satisfied by required Computer Science courses</t>
  </si>
  <si>
    <t>COMMON CORE (12 Credits) At least one of the following must be at the 300 level.</t>
  </si>
  <si>
    <t>The Natural World</t>
  </si>
  <si>
    <t>Human Behavior &amp; Social Institutions</t>
  </si>
  <si>
    <t>Literary and Intellectual Traditions</t>
  </si>
  <si>
    <t>T190 or T390 (CMLT, ENG, FINA, HIST, PHIL, MUS, etc.)</t>
  </si>
  <si>
    <t>Art, Aesthetics and Creativity</t>
  </si>
  <si>
    <t>A190 or A399 (FINA, MUS, THTR, etc.)</t>
  </si>
  <si>
    <t>CONTEMPORARY SOCIAL VALUES (8 Credits)</t>
  </si>
  <si>
    <t>Non-Western Cultures</t>
  </si>
  <si>
    <t>(e.g., ANTH E105, POLS Y109)</t>
  </si>
  <si>
    <t>Diversity in U.S. Society</t>
  </si>
  <si>
    <t xml:space="preserve">Health and Wellness </t>
  </si>
  <si>
    <t>LANGUAGE STUDIES (6 Credits)</t>
  </si>
  <si>
    <t>For further information, please contact:  Department of Computer and Information Sciences, Northside 301A, 520-5521.  Please visit us on the World Wide Web at www.cs.iusb.edu</t>
  </si>
  <si>
    <t>Any student who intends to major in computer science should contact the chairperson of the Department of Computer and Information Sciences as soon as possible.</t>
  </si>
  <si>
    <t>H</t>
  </si>
  <si>
    <t>I</t>
  </si>
  <si>
    <t>J</t>
  </si>
  <si>
    <t>Total Credits Completed:</t>
  </si>
  <si>
    <t>GPA Units</t>
  </si>
  <si>
    <t>Fall</t>
  </si>
  <si>
    <t>Spring</t>
  </si>
  <si>
    <t>Year</t>
  </si>
  <si>
    <t>Sum I</t>
  </si>
  <si>
    <t>Sum II</t>
  </si>
  <si>
    <t>Semesters</t>
  </si>
  <si>
    <t>Years</t>
  </si>
  <si>
    <t>S</t>
  </si>
  <si>
    <t>B+</t>
  </si>
  <si>
    <t>C+</t>
  </si>
  <si>
    <t>A-</t>
  </si>
  <si>
    <t>B-</t>
  </si>
  <si>
    <t>C-</t>
  </si>
  <si>
    <t>D+</t>
  </si>
  <si>
    <t>D-</t>
  </si>
  <si>
    <t>Points</t>
  </si>
  <si>
    <t>A+</t>
  </si>
  <si>
    <t>.</t>
  </si>
  <si>
    <t>Hrs Passed</t>
  </si>
  <si>
    <t>GPA Hrs</t>
  </si>
  <si>
    <t>GPA Hrs:</t>
  </si>
  <si>
    <t>GPA:</t>
  </si>
  <si>
    <t>-</t>
  </si>
  <si>
    <t>Credits Passed:</t>
  </si>
  <si>
    <t>Cummulative GPA:</t>
  </si>
  <si>
    <t>Cummulative GPA Hours:</t>
  </si>
  <si>
    <t>Finite Mathematics</t>
  </si>
  <si>
    <t>MATH M118</t>
  </si>
  <si>
    <t>(Grade of C or better)</t>
  </si>
  <si>
    <t>INFO-I 101</t>
  </si>
  <si>
    <t>Introduction to Informatics</t>
  </si>
  <si>
    <t xml:space="preserve">INFO-I 201 </t>
  </si>
  <si>
    <t>Math. Found. of Informatics</t>
  </si>
  <si>
    <t xml:space="preserve">INFO-I 202 </t>
  </si>
  <si>
    <t xml:space="preserve">Social Informatics </t>
  </si>
  <si>
    <t xml:space="preserve">INFO-I 210 </t>
  </si>
  <si>
    <t>Information Infrastructure I</t>
  </si>
  <si>
    <t>INFO-I 211</t>
  </si>
  <si>
    <t>Information Infrastructure II</t>
  </si>
  <si>
    <t>INFO-I 308</t>
  </si>
  <si>
    <t>Information Representation</t>
  </si>
  <si>
    <t xml:space="preserve">or CSCI-C 101 </t>
  </si>
  <si>
    <t xml:space="preserve">or CSCI-C 201 </t>
  </si>
  <si>
    <t xml:space="preserve">Two of the following four courses: 
  I300 Human-Computer Interaction (3 cr.)
  I303 Organizational Informatics (3 cr.)
  I310 Multimedia Arts and Technology (3 cr.) 
  I320 Distributed Systems and Collaborative Computing (3 cr.) </t>
  </si>
  <si>
    <t>INFO-I 450</t>
  </si>
  <si>
    <t>INFO-I 451</t>
  </si>
  <si>
    <t>Development of an Information System</t>
  </si>
  <si>
    <t>Design of an Information System</t>
  </si>
  <si>
    <t>COGNATE AREA  (15-18 Credits)</t>
  </si>
  <si>
    <t xml:space="preserve">GENERAL ELECTIVES (approximately 12 Credits) </t>
  </si>
  <si>
    <t>** Course substitutions must be approved by the director of Informatics.</t>
  </si>
  <si>
    <t>BACHELOR of Science in Informatics</t>
  </si>
  <si>
    <t>INFORMATICS CORE  (34 Credits) (A grade of C- or better is required) (Overall GPA of 2.0 in major courses is required)</t>
  </si>
  <si>
    <t>Natural World</t>
  </si>
  <si>
    <t>10 Additional Science Credits, from at least two science departments</t>
  </si>
  <si>
    <t>e.g., INFO-I310, FINA A109, JOUR J210</t>
  </si>
  <si>
    <t>Statistics (300 level) approved by the informatics director</t>
  </si>
  <si>
    <t>SPCH-S 121</t>
  </si>
  <si>
    <t>N190 or N390 (BIOL, CHEM, GEOL, PHYS, ASTR, etc.)</t>
  </si>
  <si>
    <t>(e.g., SOC S161, HIST-H105 or H106)</t>
  </si>
  <si>
    <t>(e.g., HPER N220, NURS B109 plus HPER-E100-level)</t>
  </si>
  <si>
    <t>Two semesters in a single language, or equivalent (e.g., three years of one foreign language in high school with at least a “C” average).</t>
  </si>
  <si>
    <t>N190 or N390 (Common Core)</t>
  </si>
  <si>
    <t>QUANTITATIVE AND ANALYTICAL SKILLS (6 Credits) (A grade of C or better is required)</t>
  </si>
  <si>
    <t xml:space="preserve">INFORMATICS ELECTIVES (6 Credits) (A grade of C- or better is required)
Electives: at least 6 credits chosen from Informatics electives (300 level or higher). Prerequisite courses may be required.  </t>
  </si>
  <si>
    <t>e. g. ,MATH M365 , SOC-S 351, MATH-K 300, MATH-K 310, PSY-K 300, PSY-K 310
 (Grade of C or better)</t>
  </si>
  <si>
    <t>e.g., CSCI-C250, PHIL- P 105, P 110, P 150</t>
  </si>
  <si>
    <t>B190 or B399 (COGS, POLS, PSY, SOC, etc.)</t>
  </si>
  <si>
    <t>Total Credits Required:  120</t>
  </si>
  <si>
    <t>N190/N390</t>
  </si>
  <si>
    <t>For additional GEN-ED courses please see:  https://www.iusb.edu/general-educ/gened_curriculm.php</t>
  </si>
  <si>
    <t>PHYSICAL &amp; LIFE SCIENCES (10 Credits)</t>
  </si>
  <si>
    <t>or B100</t>
  </si>
  <si>
    <t>INFO-I 310</t>
  </si>
  <si>
    <t>MATH-M 118</t>
  </si>
  <si>
    <t>COAS-Q 110</t>
  </si>
  <si>
    <t>Stat Classes:</t>
  </si>
  <si>
    <t>MATH M365</t>
  </si>
  <si>
    <t>SOC-S 351</t>
  </si>
  <si>
    <t>MATH-K 300</t>
  </si>
  <si>
    <t>MATH-K 310</t>
  </si>
  <si>
    <t>PSY-K 300</t>
  </si>
  <si>
    <t>PSY-K 310</t>
  </si>
  <si>
    <t>Pick 2 from List:</t>
  </si>
  <si>
    <t>I300 Human-Computer Interaction</t>
  </si>
  <si>
    <t>I303 Organizational Informatics</t>
  </si>
  <si>
    <t>I310 Multimedia Arts and Technology</t>
  </si>
  <si>
    <t>I320 Distrib. Sys. &amp; Collab. Comp.</t>
  </si>
  <si>
    <t>Semesters:</t>
  </si>
  <si>
    <t>Summer</t>
  </si>
  <si>
    <t>Informatics Electives:</t>
  </si>
  <si>
    <t>BIOL-L 311 Genetics</t>
  </si>
  <si>
    <t>BUS-K 301 Enterprise Resource Planning</t>
  </si>
  <si>
    <t>CSCI-A 340 Intro to Web Programming</t>
  </si>
  <si>
    <t>CSCI-B 424 Parallel and Distributed Programming</t>
  </si>
  <si>
    <t>CSCI-B 438 Computer Networks</t>
  </si>
  <si>
    <t>CSCI-C 463 Artificial Intelligence</t>
  </si>
  <si>
    <t>CSCI-C 481 Interactive Computer Graphics</t>
  </si>
  <si>
    <t>ENG-W 315 Writing for the Web</t>
  </si>
  <si>
    <t>ENG-W 367 Writing for Multimedia</t>
  </si>
  <si>
    <t>FINA-P 374 Computer Arts and Design II</t>
  </si>
  <si>
    <t>INMS-N 369 Interactive Multimedia</t>
  </si>
  <si>
    <t>INMS-N 302 Digital 3D Art &amp; Design 2</t>
  </si>
  <si>
    <t>INMS-N 303 Digital 3D Art &amp; Design 3</t>
  </si>
  <si>
    <t>TEL-T 336 Digital Video Production</t>
  </si>
  <si>
    <t>MATH-M 365 Probability and Statistics</t>
  </si>
  <si>
    <t>PHIL-P 338 Philosophy of Technology</t>
  </si>
  <si>
    <t>PHYS-P 334 Fundamentals of Optics</t>
  </si>
  <si>
    <t>PSY-P 335 Cognitive Psychology</t>
  </si>
  <si>
    <t>PSY-P 438 Language and Cognition</t>
  </si>
  <si>
    <t>SOC-S 319 Sociology of Science</t>
  </si>
  <si>
    <t>INFO-I 3XX Informatics Course</t>
  </si>
  <si>
    <t>INFO-I 4XX Informatics Course</t>
  </si>
  <si>
    <t>Cognates:</t>
  </si>
  <si>
    <t>Computer Science</t>
  </si>
  <si>
    <t>Web Development</t>
  </si>
  <si>
    <t>New Media / Arts</t>
  </si>
  <si>
    <t>Business</t>
  </si>
  <si>
    <t>Social Informatics</t>
  </si>
  <si>
    <t>Cognitive Science</t>
  </si>
  <si>
    <t>Health Informatics (online)</t>
  </si>
  <si>
    <t>Psychology</t>
  </si>
  <si>
    <t>Criminal Justice</t>
  </si>
  <si>
    <t>Mathematics</t>
  </si>
  <si>
    <t>English</t>
  </si>
  <si>
    <t>Life Sciences</t>
  </si>
  <si>
    <t>Physics</t>
  </si>
  <si>
    <t>Music / Arts</t>
  </si>
  <si>
    <t>For students who entered the College of Liberal Arts &amp; Sciences starting Fall 2018 or after</t>
  </si>
  <si>
    <t>FREN-F 101</t>
  </si>
  <si>
    <t>FREN-F 102</t>
  </si>
  <si>
    <t>PHYS-P</t>
  </si>
  <si>
    <t>BIOL-L</t>
  </si>
  <si>
    <t>CHEM-C</t>
  </si>
  <si>
    <t>AST-N190</t>
  </si>
  <si>
    <t xml:space="preserve">One of the following capstone options: 
  I450 / I451 Design &amp; Development of an Information System 
</t>
  </si>
  <si>
    <t>Cognate courses can not dual count for both major and cogante.</t>
  </si>
  <si>
    <r>
      <rPr>
        <u/>
        <sz val="8"/>
        <color theme="1"/>
        <rFont val="Calibri"/>
        <family val="2"/>
        <scheme val="minor"/>
      </rPr>
      <t>Informatics Courses</t>
    </r>
    <r>
      <rPr>
        <sz val="8"/>
        <color theme="1"/>
        <rFont val="Calibri"/>
        <family val="2"/>
        <scheme val="minor"/>
      </rPr>
      <t xml:space="preserve">
    INFO-I 300 Human-Computer Interaction Design and Programming
    INFO-I 303 Organizational Informatics
    INFO-I 310 Multimedia Arts and Technology
    INFO-I 320 Distributed Systems and  Collaborative Computing
    INFO-I 400 Topics in Informatics
    (e.g., bioinformatics, game programming)
    INFO-I 420 Internship in Informatics Professional Practice
    INFO-I 421 Applications of Data Mining
    INFO-I 499 Readings and Research in Informatics
</t>
    </r>
    <r>
      <rPr>
        <u/>
        <sz val="8"/>
        <color theme="1"/>
        <rFont val="Calibri"/>
        <family val="2"/>
        <scheme val="minor"/>
      </rPr>
      <t>Computer Science Courses</t>
    </r>
    <r>
      <rPr>
        <sz val="8"/>
        <color theme="1"/>
        <rFont val="Calibri"/>
        <family val="2"/>
        <scheme val="minor"/>
      </rPr>
      <t xml:space="preserve">
    CSCI-A 340 An Introduction to Web Programming
    CSCI-B 401 Fundamentals of Computing Theory
    CSCI-B 424 Parallel and Distributed Programming
    CSCI-B 438 Fundamentals of Computer Networks
    CSCI-B 451 Security in Computing
    CSCI-C 311 Programming Languages
    CSCI-C 335 Computer Structures (4 cr.)
    CSCI-C 421 Digital Design (4 cr.)
    CSCI-C 435 Operating Systems 1 (4 cr.)
    CSCI-C 455 Analysis of Algorithms I
    CSCI-C 463 Artificial Intelligence I
    CSCI-C 481 Interactive Computer Graphics
    CSCI-C 490 Seminar in Computer Science
</t>
    </r>
    <r>
      <rPr>
        <u/>
        <sz val="8"/>
        <color theme="1"/>
        <rFont val="Calibri"/>
        <family val="2"/>
        <scheme val="minor"/>
      </rPr>
      <t>Courses from Other Disciplines</t>
    </r>
    <r>
      <rPr>
        <sz val="8"/>
        <color theme="1"/>
        <rFont val="Calibri"/>
        <family val="2"/>
        <scheme val="minor"/>
      </rPr>
      <t xml:space="preserve">
    BIOL-L 311 Genetics
    BUS-K 301 Enterprise Resource Planning
    ENG-W 315 Writing for the Web
    ENG-W 367 Writing for Multiple Media
    INMS-N 302 Digital 3D Art and Design 2 OR
    INMS-N 303 Digital 3D Art and Design 3
    INMS-N 414 Interactive Game Design 3
    INMS-N 442 Workshop in Integrated Web Design 2OR
    INMS-N 443 Workshop in Integrated Web Design 3 OR
    INMS-N 444 Workshop in Integrated Web Design
    MATH-M 365 Introduction to Probability and Statistics (4 cr.)
    PHYS-P 334 Fundamentals of Optics
    PSY-P 335 Cognitive Psychology
    PSY-P 438 Language and Cognition
    SOC-S 319 Science, Technology, and Society
</t>
    </r>
  </si>
  <si>
    <t>INMS-N 414 Interactive Game Design</t>
  </si>
  <si>
    <t>INMS-N 442 Workshop in Integrated Web Design 2</t>
  </si>
  <si>
    <t>INMS-N 443 Workshop in Integrated Web Design 3</t>
  </si>
  <si>
    <t>INMS-N 444 Workshop in Integrated Web Design</t>
  </si>
  <si>
    <t>CSCI-C 490 Topics (Seminar in CS)</t>
  </si>
  <si>
    <t>CSCI-B 451 Security in Computing</t>
  </si>
  <si>
    <t>CSCI-C 311 Programming Languages</t>
  </si>
  <si>
    <t>CSCI-C 421 Digital Design (4 cr.)</t>
  </si>
  <si>
    <t>CSCI-C 335 Computer Structures (4cr)</t>
  </si>
  <si>
    <t>CSCI-C 435 Operating Systems (4cr.)</t>
  </si>
  <si>
    <t xml:space="preserve">Cognate courses can not dual count for both major and cogante. </t>
  </si>
  <si>
    <t>Bio-informatics (online)</t>
  </si>
  <si>
    <t>GPA</t>
  </si>
  <si>
    <t>Last Revised:  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</si>
</sst>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6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2" borderId="15" applyNumberFormat="0" applyAlignment="0" applyProtection="0"/>
  </cellStyleXfs>
  <cellXfs count="110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8" fillId="3" borderId="7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right"/>
    </xf>
    <xf numFmtId="0" fontId="4" fillId="5" borderId="4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0" fontId="7" fillId="4" borderId="3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>
      <alignment horizontal="center"/>
    </xf>
    <xf numFmtId="0" fontId="7" fillId="5" borderId="3" xfId="0" applyFont="1" applyFill="1" applyBorder="1" applyAlignment="1" applyProtection="1">
      <alignment horizontal="center"/>
    </xf>
    <xf numFmtId="0" fontId="4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right"/>
    </xf>
    <xf numFmtId="0" fontId="8" fillId="5" borderId="8" xfId="0" applyFont="1" applyFill="1" applyBorder="1" applyAlignment="1">
      <alignment horizontal="right"/>
    </xf>
    <xf numFmtId="0" fontId="4" fillId="5" borderId="9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7" fillId="6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5" fillId="0" borderId="10" xfId="0" applyFont="1" applyBorder="1"/>
    <xf numFmtId="0" fontId="0" fillId="7" borderId="3" xfId="0" applyFill="1" applyBorder="1" applyAlignment="1">
      <alignment wrapText="1"/>
    </xf>
    <xf numFmtId="0" fontId="9" fillId="2" borderId="3" xfId="1" applyFont="1" applyBorder="1" applyAlignment="1">
      <alignment horizontal="right"/>
    </xf>
    <xf numFmtId="0" fontId="9" fillId="2" borderId="3" xfId="1" applyFont="1" applyBorder="1" applyAlignment="1">
      <alignment horizontal="left"/>
    </xf>
    <xf numFmtId="2" fontId="9" fillId="2" borderId="3" xfId="1" applyNumberFormat="1" applyFont="1" applyBorder="1" applyAlignment="1">
      <alignment horizontal="right"/>
    </xf>
    <xf numFmtId="0" fontId="5" fillId="0" borderId="7" xfId="0" applyFont="1" applyBorder="1"/>
    <xf numFmtId="0" fontId="5" fillId="0" borderId="11" xfId="0" applyFont="1" applyBorder="1"/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8" borderId="7" xfId="0" applyFont="1" applyFill="1" applyBorder="1"/>
    <xf numFmtId="0" fontId="5" fillId="8" borderId="11" xfId="0" applyFont="1" applyFill="1" applyBorder="1"/>
    <xf numFmtId="0" fontId="5" fillId="8" borderId="10" xfId="0" applyFont="1" applyFill="1" applyBorder="1"/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4" borderId="3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1" fillId="0" borderId="0" xfId="0" applyFont="1" applyBorder="1"/>
    <xf numFmtId="0" fontId="3" fillId="0" borderId="0" xfId="0" applyFont="1"/>
    <xf numFmtId="0" fontId="4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 wrapText="1"/>
    </xf>
    <xf numFmtId="0" fontId="5" fillId="9" borderId="11" xfId="0" applyFont="1" applyFill="1" applyBorder="1"/>
    <xf numFmtId="0" fontId="5" fillId="9" borderId="7" xfId="0" applyFont="1" applyFill="1" applyBorder="1"/>
    <xf numFmtId="0" fontId="5" fillId="9" borderId="10" xfId="0" applyFont="1" applyFill="1" applyBorder="1"/>
    <xf numFmtId="0" fontId="5" fillId="0" borderId="7" xfId="0" applyFont="1" applyBorder="1" applyAlignment="1">
      <alignment vertical="center"/>
    </xf>
    <xf numFmtId="0" fontId="5" fillId="10" borderId="7" xfId="0" applyFont="1" applyFill="1" applyBorder="1"/>
    <xf numFmtId="0" fontId="0" fillId="10" borderId="0" xfId="0" applyFill="1" applyAlignment="1">
      <alignment wrapText="1"/>
    </xf>
    <xf numFmtId="0" fontId="0" fillId="10" borderId="0" xfId="0" applyFill="1" applyAlignment="1">
      <alignment horizontal="center"/>
    </xf>
    <xf numFmtId="0" fontId="12" fillId="4" borderId="3" xfId="0" applyFont="1" applyFill="1" applyBorder="1" applyAlignment="1" applyProtection="1">
      <alignment horizontal="center"/>
    </xf>
    <xf numFmtId="0" fontId="12" fillId="5" borderId="3" xfId="0" applyFont="1" applyFill="1" applyBorder="1" applyAlignment="1" applyProtection="1">
      <alignment horizontal="center"/>
    </xf>
    <xf numFmtId="0" fontId="12" fillId="3" borderId="3" xfId="0" applyFont="1" applyFill="1" applyBorder="1" applyAlignment="1" applyProtection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0" borderId="7" xfId="0" applyFont="1" applyBorder="1"/>
    <xf numFmtId="0" fontId="5" fillId="0" borderId="11" xfId="0" applyFont="1" applyBorder="1"/>
    <xf numFmtId="0" fontId="5" fillId="0" borderId="10" xfId="0" applyFont="1" applyBorder="1"/>
    <xf numFmtId="2" fontId="4" fillId="3" borderId="4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0" fillId="2" borderId="3" xfId="1" applyFont="1" applyBorder="1" applyAlignment="1">
      <alignment horizontal="right"/>
    </xf>
    <xf numFmtId="0" fontId="2" fillId="2" borderId="7" xfId="1" applyBorder="1" applyAlignment="1">
      <alignment horizontal="left"/>
    </xf>
    <xf numFmtId="0" fontId="2" fillId="2" borderId="11" xfId="1" applyBorder="1" applyAlignment="1">
      <alignment horizontal="left"/>
    </xf>
    <xf numFmtId="0" fontId="2" fillId="2" borderId="10" xfId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7" borderId="7" xfId="0" applyFill="1" applyBorder="1" applyAlignment="1">
      <alignment horizontal="right"/>
    </xf>
    <xf numFmtId="0" fontId="0" fillId="7" borderId="11" xfId="0" applyFill="1" applyBorder="1" applyAlignment="1">
      <alignment horizontal="right"/>
    </xf>
    <xf numFmtId="0" fontId="0" fillId="7" borderId="10" xfId="0" applyFill="1" applyBorder="1" applyAlignment="1">
      <alignment horizontal="right"/>
    </xf>
  </cellXfs>
  <cellStyles count="2">
    <cellStyle name="Input" xfId="1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22" fmlaRange="CourseOptions!$B$10:$B$13" noThreeD="1" sel="1" val="0"/>
</file>

<file path=xl/ctrlProps/ctrlProp10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11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12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13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14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15.xml><?xml version="1.0" encoding="utf-8"?>
<formControlPr xmlns="http://schemas.microsoft.com/office/spreadsheetml/2009/9/main" objectType="Drop" dropStyle="combo" dx="22" fmlaRange="CourseOptions!$B$18:$B$20" noThreeD="1" sel="2" val="0"/>
</file>

<file path=xl/ctrlProps/ctrlProp16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17.xml><?xml version="1.0" encoding="utf-8"?>
<formControlPr xmlns="http://schemas.microsoft.com/office/spreadsheetml/2009/9/main" objectType="Drop" dropStyle="combo" dx="22" fmlaRange="CourseOptions!$B$18:$B$20" noThreeD="1" sel="2" val="0"/>
</file>

<file path=xl/ctrlProps/ctrlProp18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19.xml><?xml version="1.0" encoding="utf-8"?>
<formControlPr xmlns="http://schemas.microsoft.com/office/spreadsheetml/2009/9/main" objectType="Drop" dropStyle="combo" dx="22" fmlaRange="CourseOptions!$B$18:$B$20" noThreeD="1" sel="2" val="0"/>
</file>

<file path=xl/ctrlProps/ctrlProp2.xml><?xml version="1.0" encoding="utf-8"?>
<formControlPr xmlns="http://schemas.microsoft.com/office/spreadsheetml/2009/9/main" objectType="Drop" dropLines="4" dropStyle="combo" dx="22" fmlaRange="CourseOptions!$B$10:$B$13" noThreeD="1" sel="3" val="0"/>
</file>

<file path=xl/ctrlProps/ctrlProp20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21.xml><?xml version="1.0" encoding="utf-8"?>
<formControlPr xmlns="http://schemas.microsoft.com/office/spreadsheetml/2009/9/main" objectType="Drop" dropStyle="combo" dx="22" fmlaRange="CourseOptions!$B$18:$B$20" noThreeD="1" sel="2" val="0"/>
</file>

<file path=xl/ctrlProps/ctrlProp22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23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24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25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26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27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28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29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3.xml><?xml version="1.0" encoding="utf-8"?>
<formControlPr xmlns="http://schemas.microsoft.com/office/spreadsheetml/2009/9/main" objectType="Drop" dropStyle="combo" dx="22" fmlaRange="CourseOptions!$B$1:$B$6" noThreeD="1" sel="3" val="0"/>
</file>

<file path=xl/ctrlProps/ctrlProp30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31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32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33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34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35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36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37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38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39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4.xml><?xml version="1.0" encoding="utf-8"?>
<formControlPr xmlns="http://schemas.microsoft.com/office/spreadsheetml/2009/9/main" objectType="Drop" dropStyle="combo" dx="22" fmlaRange="CourseOptions!$B$23:$B$58" noThreeD="1" sel="3" val="0"/>
</file>

<file path=xl/ctrlProps/ctrlProp40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41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42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43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44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45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46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47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5.xml><?xml version="1.0" encoding="utf-8"?>
<formControlPr xmlns="http://schemas.microsoft.com/office/spreadsheetml/2009/9/main" objectType="Drop" dropStyle="combo" dx="22" fmlaRange="CourseOptions!$B$23:$B$58" noThreeD="1" sel="10" val="6"/>
</file>

<file path=xl/ctrlProps/ctrlProp6.xml><?xml version="1.0" encoding="utf-8"?>
<formControlPr xmlns="http://schemas.microsoft.com/office/spreadsheetml/2009/9/main" objectType="Drop" dropStyle="combo" dx="22" fmlaRange="CourseOptions!$B$62:$B$77" noThreeD="1" sel="3" val="2"/>
</file>

<file path=xl/ctrlProps/ctrlProp7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8.xml><?xml version="1.0" encoding="utf-8"?>
<formControlPr xmlns="http://schemas.microsoft.com/office/spreadsheetml/2009/9/main" objectType="Drop" dropStyle="combo" dx="22" fmlaRange="CourseOptions!$B$18:$B$20" noThreeD="1" sel="1" val="0"/>
</file>

<file path=xl/ctrlProps/ctrlProp9.xml><?xml version="1.0" encoding="utf-8"?>
<formControlPr xmlns="http://schemas.microsoft.com/office/spreadsheetml/2009/9/main" objectType="Drop" dropStyle="combo" dx="22" fmlaRange="CourseOptions!$B$18:$B$20" noThreeD="1" sel="1" val="0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164</xdr:row>
      <xdr:rowOff>104774</xdr:rowOff>
    </xdr:from>
    <xdr:ext cx="2695575" cy="33796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4300" y="43487261"/>
          <a:ext cx="2695575" cy="337962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Computer Science: (Established in 2003)</a:t>
          </a:r>
        </a:p>
        <a:p>
          <a:endParaRPr lang="en-US" sz="9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I.) Required Core Courses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  CSCI-C 243 Data Structures (4 cr.)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  CSCI-C 335 Computer Structures (3 cr.)</a:t>
          </a:r>
        </a:p>
        <a:p>
          <a:endParaRPr lang="en-US" sz="9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II.) Required Upper Level Courses (choose three from the following list)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  CSCI-C 311 Organization of Prog. Lang. (3 cr.) </a:t>
          </a:r>
        </a:p>
        <a:p>
          <a:r>
            <a:rPr lang="en-US" sz="9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   CSCI-B 424 Paralle</a:t>
          </a:r>
          <a:r>
            <a:rPr lang="en-US" sz="9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and Distributed Computing (3 cr.)</a:t>
          </a:r>
          <a:endParaRPr lang="en-US" sz="9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  CSCI-B 438 Computer Networks (3 cr.)</a:t>
          </a:r>
        </a:p>
        <a:p>
          <a:r>
            <a:rPr lang="en-US" sz="9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   CSCI-B 451 Security in</a:t>
          </a:r>
          <a:r>
            <a:rPr lang="en-US" sz="9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Computing (3 cr.)</a:t>
          </a:r>
          <a:endParaRPr lang="en-US" sz="9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  CSCI-C 463 Artificial Intelligence (3 cr.) 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  CSCI-C 481 Interactive Computer Graphics (3 cr.)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  CSCI-C 490 Computer Science Seminar (3 cr.)</a:t>
          </a:r>
          <a:r>
            <a:rPr lang="en-US" sz="900"/>
            <a:t> </a:t>
          </a:r>
        </a:p>
        <a:p>
          <a:endParaRPr lang="en-US" sz="9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III.) Prerequisites:</a:t>
          </a:r>
          <a:r>
            <a:rPr lang="en-US" sz="900"/>
            <a:t> </a:t>
          </a:r>
          <a:r>
            <a:rPr lang="en-US" sz="9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  Some upper level courses may require the</a:t>
          </a:r>
          <a:r>
            <a:rPr lang="en-US" sz="900"/>
            <a:t> </a:t>
          </a:r>
          <a:r>
            <a:rPr lang="en-US" sz="9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following prerequisites:</a:t>
          </a:r>
        </a:p>
        <a:p>
          <a:r>
            <a:rPr lang="en-US" sz="9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   MATH-M 208 Calculus 1 (3 cr.) or M215 (5 cr.)</a:t>
          </a:r>
          <a:r>
            <a:rPr lang="en-US" sz="900"/>
            <a:t> </a:t>
          </a:r>
        </a:p>
        <a:p>
          <a:r>
            <a:rPr lang="en-US" sz="9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   MATH-M 301 Linear Algebra</a:t>
          </a:r>
          <a:r>
            <a:rPr lang="en-US" sz="900"/>
            <a:t> </a:t>
          </a:r>
        </a:p>
        <a:p>
          <a:r>
            <a:rPr lang="en-US" sz="9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   CSCI-C 151 Multiuser Operating Systems (2 cr.)</a:t>
          </a:r>
          <a:r>
            <a:rPr lang="en-US" sz="900"/>
            <a:t> </a:t>
          </a:r>
        </a:p>
        <a:p>
          <a:r>
            <a:rPr lang="en-US" sz="9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   CSCI-C 251 Foundations of Digital Comp. (3 cr.)</a:t>
          </a:r>
          <a:r>
            <a:rPr lang="en-US" sz="900"/>
            <a:t> </a:t>
          </a:r>
        </a:p>
      </xdr:txBody>
    </xdr:sp>
    <xdr:clientData/>
  </xdr:oneCellAnchor>
  <xdr:oneCellAnchor>
    <xdr:from>
      <xdr:col>6</xdr:col>
      <xdr:colOff>19050</xdr:colOff>
      <xdr:row>164</xdr:row>
      <xdr:rowOff>114299</xdr:rowOff>
    </xdr:from>
    <xdr:ext cx="2695575" cy="334327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190875" y="42767249"/>
          <a:ext cx="2695575" cy="3343276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9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Life Sciences: (Established in 9/2007)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I.) Required Core Courses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BIOL-L 211 Molecular Biology (3 cr.) 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CHEM-C 106 Principles of Chemistry II (3 cr.)</a:t>
          </a:r>
          <a:r>
            <a:rPr lang="en-US" sz="900"/>
            <a:t>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CHEM-C 126 Experimental Chemistry II (2 cr.)</a:t>
          </a:r>
          <a:r>
            <a:rPr lang="en-US" sz="900"/>
            <a:t> 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II.) Required Upper Level Courses (choose two from the following list)</a:t>
          </a:r>
          <a:r>
            <a:rPr lang="en-US" sz="900"/>
            <a:t>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BIOL-L 311 Genetics (3 cr.)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BIOL-L 312 Cell Biology (3 cr.)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BIOL-L 318 Evolution (3 cr.)</a:t>
          </a:r>
          <a:r>
            <a:rPr lang="en-US" sz="900"/>
            <a:t> 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III.) Required upper level Courses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BIOL-L473 Ecology (3 cr.)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Prerequisites: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BIOL-L 101 Intro. to Biological Sciences I (5 cr.)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BIOL-L 102 Intro. to biological Sciences II (5 cr.)</a:t>
          </a:r>
          <a:r>
            <a:rPr lang="en-US" sz="900"/>
            <a:t>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CHEM-C 105 Principles of Chemistry I (3 cr.)</a:t>
          </a:r>
          <a:r>
            <a:rPr lang="en-US" sz="900"/>
            <a:t>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CHEM-C 125 Experimental Chemistry I (2 cr.)</a:t>
          </a:r>
          <a:r>
            <a:rPr lang="en-US" sz="900"/>
            <a:t> </a:t>
          </a:r>
        </a:p>
      </xdr:txBody>
    </xdr:sp>
    <xdr:clientData/>
  </xdr:oneCellAnchor>
  <xdr:oneCellAnchor>
    <xdr:from>
      <xdr:col>0</xdr:col>
      <xdr:colOff>133350</xdr:colOff>
      <xdr:row>187</xdr:row>
      <xdr:rowOff>19049</xdr:rowOff>
    </xdr:from>
    <xdr:ext cx="2695575" cy="315277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3350" y="47053499"/>
          <a:ext cx="2695575" cy="3152775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9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Business: (Established in 11/2006)</a:t>
          </a:r>
          <a:r>
            <a:rPr lang="en-US" sz="900" b="1"/>
            <a:t> </a:t>
          </a:r>
        </a:p>
        <a:p>
          <a:endParaRPr lang="en-US" sz="900"/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I.) Required Core Courses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A201 Foundations of Accounting (3 cr.) 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L201 Legal Environments of Business (3 cr.)</a:t>
          </a:r>
          <a:r>
            <a:rPr lang="en-US" sz="900"/>
            <a:t>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F260 Personal Finance (3 cr.)</a:t>
          </a:r>
          <a:r>
            <a:rPr lang="en-US" sz="900"/>
            <a:t> 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II.) Required Upper Level Courses (choose 3 courses)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BUS-J 404 Business and Society (3 cr.)</a:t>
          </a:r>
          <a:r>
            <a:rPr lang="en-US" sz="900"/>
            <a:t>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BUS K 301 Enterprise Resource Planning (3 cr.)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BUS-K 302 Management Sciences (3 cr.)</a:t>
          </a:r>
          <a:endParaRPr lang="en-US" sz="900"/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BUS W 311 New Venture Creation (3 cr.)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BUS W 406 Venture Growth Management (3 cr.)</a:t>
          </a:r>
          <a:r>
            <a:rPr lang="en-US" sz="900"/>
            <a:t>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BUS-Z 302 Managing &amp; Behavior in Orgs. (3 cr.)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BUS Z440 Human Resources Mangmt (3 cr.)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BUS F301 Financial Management (3 cr.)</a:t>
          </a:r>
        </a:p>
        <a:p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BUS M301 Introduction to Marketting (3 cr.)</a:t>
          </a:r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III.) Prerequisites: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PSY-P103, SOC-161</a:t>
          </a:r>
        </a:p>
        <a:p>
          <a:endParaRPr lang="en-US" sz="900"/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Check with the School of Business</a:t>
          </a:r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for additional prerequisite requirements.</a:t>
          </a:r>
          <a:r>
            <a:rPr lang="en-US" sz="900"/>
            <a:t> </a:t>
          </a:r>
        </a:p>
      </xdr:txBody>
    </xdr:sp>
    <xdr:clientData/>
  </xdr:oneCellAnchor>
  <xdr:oneCellAnchor>
    <xdr:from>
      <xdr:col>6</xdr:col>
      <xdr:colOff>9525</xdr:colOff>
      <xdr:row>187</xdr:row>
      <xdr:rowOff>19049</xdr:rowOff>
    </xdr:from>
    <xdr:ext cx="2695575" cy="3152775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181350" y="47053499"/>
          <a:ext cx="2695575" cy="3152775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9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Bioinformatics: (Under Review)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I.) Required Core Courses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BIOL-L280 Introduction to Bioinformatics (Online)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BIOL-L220 Biostatistics (Online)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II.) Upper Level Courses (choose two from the following list)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BIOL-L 211 Molecular Biology (3 cr.)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BIOL-L 311 Genetics (3 cr.) (online)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BIOL-L 312 Cell Biology (3 cr.)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BIOL-L 318 Evolution (3 cr.)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III.) Required upper level Courses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INFO-I 400 Applications of Data Mining (Online)</a:t>
          </a:r>
          <a:endParaRPr lang="en-US" sz="900"/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Prerequisites:</a:t>
          </a:r>
          <a:r>
            <a:rPr lang="en-US" sz="900"/>
            <a:t>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BIOL-L 101 Intro. to Biological Sciences I (5 cr.)</a:t>
          </a:r>
          <a:r>
            <a:rPr lang="en-US" sz="900"/>
            <a:t>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BIOL-L 102 Intro. to biological Sciences II (5 cr.)</a:t>
          </a:r>
          <a:r>
            <a:rPr lang="en-US" sz="900"/>
            <a:t>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CHEM-C 105, 106 (6 cr.)</a:t>
          </a:r>
          <a:r>
            <a:rPr lang="en-US" sz="900"/>
            <a:t>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Recommended Elective:</a:t>
          </a:r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Check with Department of Biological Sciences</a:t>
          </a:r>
          <a:r>
            <a:rPr lang="en-US" sz="900"/>
            <a:t> </a:t>
          </a:r>
        </a:p>
      </xdr:txBody>
    </xdr:sp>
    <xdr:clientData/>
  </xdr:oneCellAnchor>
  <xdr:oneCellAnchor>
    <xdr:from>
      <xdr:col>0</xdr:col>
      <xdr:colOff>123825</xdr:colOff>
      <xdr:row>111</xdr:row>
      <xdr:rowOff>161925</xdr:rowOff>
    </xdr:from>
    <xdr:ext cx="2695575" cy="441007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23825" y="32718375"/>
          <a:ext cx="2695575" cy="4410076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9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Cognitive Science: (Established 9/2006)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I.) Required Core Courses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COGS B190 - How the Mind Works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COGS Q240 – Found. of Cognitive Science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II.) Required Upper Level Courses (choose one from the following list)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P312 – Topics in the Theory of Knowledge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P313 – Theories of Knowledge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P320 – Philosophy and Language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P360 – Introduction to Philosophy of Mind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P366 – Philosophy of Action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III.) Required Psychology Courses (choose one from the following list)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P325 – The Psychology of Learning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P326 – Behavioral Neuroscience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P329 – Sensation and Perception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P335 – Cognitive Psychology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P438 – Language and Cognition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IV.) Required upper level Courses (choose one)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PHIL P250 – Introductory Symbolic Logic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HPSC X200 – Scientific Reasoning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CSCI C463 – Artificial Intelligence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CSCI C490 – (cogsci – related topics,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e.g.</a:t>
          </a:r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Biomorphic Co</a:t>
          </a:r>
          <a:r>
            <a:rPr lang="en-US" sz="900" b="0" i="0">
              <a:solidFill>
                <a:schemeClr val="dk1"/>
              </a:solidFill>
              <a:latin typeface="+mn-lt"/>
              <a:ea typeface="+mn-ea"/>
              <a:cs typeface="+mn-cs"/>
            </a:rPr>
            <a:t>mputing, Computer Vision)</a:t>
          </a:r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Prerequisites:</a:t>
          </a:r>
          <a:r>
            <a:rPr lang="en-US" sz="900"/>
            <a:t> </a:t>
          </a:r>
          <a:br>
            <a:rPr lang="en-US" sz="900"/>
          </a:b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Check with the Cogsci committee chair</a:t>
          </a:r>
          <a:r>
            <a:rPr lang="en-US" sz="900"/>
            <a:t> </a:t>
          </a:r>
        </a:p>
      </xdr:txBody>
    </xdr:sp>
    <xdr:clientData/>
  </xdr:oneCellAnchor>
  <xdr:oneCellAnchor>
    <xdr:from>
      <xdr:col>6</xdr:col>
      <xdr:colOff>9525</xdr:colOff>
      <xdr:row>111</xdr:row>
      <xdr:rowOff>161925</xdr:rowOff>
    </xdr:from>
    <xdr:ext cx="2695575" cy="4410076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181350" y="32718375"/>
          <a:ext cx="2695575" cy="4410076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9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New Media/Arts (Established in 10/2006)</a:t>
          </a:r>
          <a:r>
            <a:rPr lang="en-US" sz="900" b="1"/>
            <a:t> 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I.) Required Core Courses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FINA-S 250 Graphic Design 1 (3 cr.)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FINA-P 273 Computer Art and Design I (3 cr.)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FINA-P 323 Introduction to Web Design (3 cr.)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II.) Required Upper Level Courses (choose 2 courses)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FINA-S 300 Video Art (3 cr.)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FINA-S 323 Intermediate Photoshop (3 cr.)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FINA-S 324 Page Layout and Design (3 cr.)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FINA-P 324 Intermediate Web Design (3 cr.)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TEL-T 336 Digital Video Production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TEL-T 430 Topical Seminar in Design &amp;</a:t>
          </a:r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Production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TEL-T 430 Advanced Multimedia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III.) Recommended Elective: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CSCI-A 340 Introduction to Web Programming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IV.) Prerequisites: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FINA-F 102 Fundamental 2D Design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Check with the School of the Arts for additional prerequisites</a:t>
          </a:r>
          <a:r>
            <a:rPr lang="en-US" sz="900"/>
            <a:t> </a:t>
          </a:r>
        </a:p>
      </xdr:txBody>
    </xdr:sp>
    <xdr:clientData/>
  </xdr:oneCellAnchor>
  <xdr:oneCellAnchor>
    <xdr:from>
      <xdr:col>1</xdr:col>
      <xdr:colOff>0</xdr:colOff>
      <xdr:row>207</xdr:row>
      <xdr:rowOff>28575</xdr:rowOff>
    </xdr:from>
    <xdr:ext cx="2695575" cy="277177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42875" y="50873025"/>
          <a:ext cx="2695575" cy="2771775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9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Physics: (Established in 10/2006)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I.) Required Courses (10 credits)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PHYS P221 Physics 1 (5 cr)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PHYS P222 Physics 2 (5 cr)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II.) Electives (choose two from the following list)</a:t>
          </a:r>
          <a:r>
            <a:rPr lang="en-US" sz="900"/>
            <a:t>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PHYS P303 Digital Electronics (4 cr)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PHYS P309 Modern Physics Laboratory (3 cr)</a:t>
          </a:r>
          <a:r>
            <a:rPr lang="en-US" sz="9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PHYS P323 Physics 3 (3 cr)</a:t>
          </a:r>
          <a:endParaRPr lang="en-US" sz="900">
            <a:effectLst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PHYS P324 Physics 4 (3 cr)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PHYS P410 Computing Applic. In Physics (3 cr)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Prerequisites: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MATH-M 215 Calculus 1 (5 cr.)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MATH-M 216 Calculus 2 (5 cr.)</a:t>
          </a:r>
          <a:r>
            <a:rPr lang="en-US" sz="900"/>
            <a:t> </a:t>
          </a:r>
        </a:p>
      </xdr:txBody>
    </xdr:sp>
    <xdr:clientData/>
  </xdr:oneCellAnchor>
  <xdr:oneCellAnchor>
    <xdr:from>
      <xdr:col>6</xdr:col>
      <xdr:colOff>28575</xdr:colOff>
      <xdr:row>207</xdr:row>
      <xdr:rowOff>38100</xdr:rowOff>
    </xdr:from>
    <xdr:ext cx="2695575" cy="277177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200400" y="50882550"/>
          <a:ext cx="2695575" cy="2771775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9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Music/ Arts: (Under Review)</a:t>
          </a:r>
          <a:r>
            <a:rPr lang="en-US" sz="900" b="1"/>
            <a:t> 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I.) Required Courses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MUS-A 101, Audio Technology 1</a:t>
          </a:r>
          <a:r>
            <a:rPr lang="en-US" sz="900"/>
            <a:t>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MUS-T 120 Computer Skills for Musicians (3 cr)</a:t>
          </a:r>
          <a:r>
            <a:rPr lang="en-US" sz="900"/>
            <a:t> 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II.) Electives (choose three from the following list)</a:t>
          </a:r>
          <a:r>
            <a:rPr lang="en-US" sz="900"/>
            <a:t>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MUS-K 403 Electronic Studio Resource I (3 cr)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MUS-K 404 Electronic Studio Resource II (3 cr) 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MUS-K 406 Projects in Electronic Music (3 cr) 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MUS-M 430, Music since 1945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Prerequisites:</a:t>
          </a:r>
          <a:r>
            <a:rPr lang="en-US" sz="900"/>
            <a:t>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MUS-A 190 Arts, Aesthetics, &amp; Creativity (3 cr.)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PHYS-N 190 The Natural World (3 cr.)</a:t>
          </a:r>
          <a:r>
            <a:rPr lang="en-US" sz="900"/>
            <a:t> 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Check with the School of the Arts for  additional prerequisites</a:t>
          </a:r>
          <a:r>
            <a:rPr lang="en-US" sz="900"/>
            <a:t> </a:t>
          </a:r>
        </a:p>
      </xdr:txBody>
    </xdr:sp>
    <xdr:clientData/>
  </xdr:oneCellAnchor>
  <xdr:oneCellAnchor>
    <xdr:from>
      <xdr:col>0</xdr:col>
      <xdr:colOff>95250</xdr:colOff>
      <xdr:row>142</xdr:row>
      <xdr:rowOff>28575</xdr:rowOff>
    </xdr:from>
    <xdr:ext cx="2695575" cy="277177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5250" y="38490525"/>
          <a:ext cx="2695575" cy="2771775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9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English: (Established 10/2008)</a:t>
          </a:r>
          <a:r>
            <a:rPr lang="en-US" sz="900" b="1"/>
            <a:t> 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I.) Required Courses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ENG-W 231 Professional Writing (3 cr) (or W 232)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ENG-W 234 Technical Writing (3 cr)</a:t>
          </a:r>
          <a:r>
            <a:rPr lang="en-US" sz="900"/>
            <a:t>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ENG-W 315 Writing for the Web (3 cr)</a:t>
          </a:r>
          <a:r>
            <a:rPr lang="en-US" sz="900"/>
            <a:t> 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II.) Electives (choose two from the following list)</a:t>
          </a:r>
          <a:r>
            <a:rPr lang="en-US" sz="900"/>
            <a:t>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ENG-W 367 Writing for Multiple Media (3 cr)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ENG-L 202 Literary Interpretation (3 cr)</a:t>
          </a:r>
          <a:r>
            <a:rPr lang="en-US" sz="900"/>
            <a:t>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ENG-W 350 Expository Writing (3 cr)</a:t>
          </a:r>
          <a:r>
            <a:rPr lang="en-US" sz="900"/>
            <a:t> </a:t>
          </a:r>
        </a:p>
        <a:p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Any 300-400 level creative writing, film,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  or linguistice class.</a:t>
          </a:r>
          <a:endParaRPr lang="en-US" sz="900"/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Prerequisites: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ENG-W 131 Composition (3 cr.)</a:t>
          </a:r>
        </a:p>
        <a:p>
          <a:r>
            <a:rPr lang="en-US" sz="900"/>
            <a:t> </a:t>
          </a: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Some 300-400 level creative writing classes</a:t>
          </a:r>
          <a:r>
            <a:rPr lang="en-US" sz="900"/>
            <a:t> </a:t>
          </a:r>
        </a:p>
      </xdr:txBody>
    </xdr:sp>
    <xdr:clientData/>
  </xdr:oneCellAnchor>
  <xdr:oneCellAnchor>
    <xdr:from>
      <xdr:col>5</xdr:col>
      <xdr:colOff>438150</xdr:colOff>
      <xdr:row>142</xdr:row>
      <xdr:rowOff>38100</xdr:rowOff>
    </xdr:from>
    <xdr:ext cx="2695575" cy="2771775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162300" y="38500050"/>
          <a:ext cx="2695575" cy="2771775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9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Health Informatics: (Established  in 2008)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I.) Required Online Courses (offered by IUPUI)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HIA-M 330 Medical Terminology (2 cr)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HIA-M 325 Healthcare Info Req./Standards (3 cr)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HIA-M 326 Lab for M325 (1 cr.)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HIA-M 375 Health Information Technology (3 cr)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HIA-M 400 Health Info Storage &amp; Retrieval (2 cr)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HIA-M420 Healthcare Planning/Info Sys. (3 cr)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II.) Electives (choose one from the following list)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INFO-I Organizational Informatics (3 cr)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INFO-I Topics in Informatics (3 cr) (See the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     director of Informatics for details.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Prerequisites: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ENG-W 131 Composition (3 cr.)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SPCH-S121 Speech (3 cr.)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INFO-I 202 Social Informatics (3 cr)</a:t>
          </a:r>
          <a:endParaRPr lang="en-US" sz="900"/>
        </a:p>
      </xdr:txBody>
    </xdr:sp>
    <xdr:clientData/>
  </xdr:oneCellAnchor>
  <xdr:oneCellAnchor>
    <xdr:from>
      <xdr:col>6</xdr:col>
      <xdr:colOff>247650</xdr:colOff>
      <xdr:row>232</xdr:row>
      <xdr:rowOff>19050</xdr:rowOff>
    </xdr:from>
    <xdr:ext cx="2695575" cy="2771775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419475" y="55626000"/>
          <a:ext cx="2695575" cy="277177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9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Social Informatics: (Established in 12/2006)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I.) Required Core Course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SOC-S 161 Principles of Sociology (3 cr.)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SOC-S 348 Introduction to Sociological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Theory (3 cr.)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II.) Electives (choose three from the following list)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SOC-S 210 Economy, Orgs. &amp; Work (3 cr.)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SOC-S 314 Social Aspects of Health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and  Medicine (3 cr.)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SOC-S 319 Sociology of Science (3 cr.)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SOC-S 451 Web-based survey techniques,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problems and solutions (3 cr.)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SOC-S 410 Topics: Sociology and Philosophy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of Technology (3 cr.)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SOC-S 460 Topics: Gender &amp; Work in Global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Economy. (3 cr.)</a:t>
          </a:r>
          <a:endParaRPr lang="en-US" sz="900"/>
        </a:p>
      </xdr:txBody>
    </xdr:sp>
    <xdr:clientData/>
  </xdr:oneCellAnchor>
  <xdr:oneCellAnchor>
    <xdr:from>
      <xdr:col>1</xdr:col>
      <xdr:colOff>9525</xdr:colOff>
      <xdr:row>232</xdr:row>
      <xdr:rowOff>9525</xdr:rowOff>
    </xdr:from>
    <xdr:ext cx="3209925" cy="546735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52400" y="55616475"/>
          <a:ext cx="3209925" cy="546735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9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Social Informatics-Updated: (Established in  8/2011)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I.) Required Core</a:t>
          </a:r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  (3  cr. Choose one from following)</a:t>
          </a:r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SOC-S 161 Principles of Sociology (3 cr.)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ANTH-E</a:t>
          </a:r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105 Principles of Sociology (3 cr.)</a:t>
          </a:r>
        </a:p>
        <a:p>
          <a:endParaRPr lang="en-US" sz="9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>
              <a:solidFill>
                <a:schemeClr val="dk1"/>
              </a:solidFill>
              <a:latin typeface="+mn-lt"/>
              <a:ea typeface="+mn-ea"/>
              <a:cs typeface="+mn-cs"/>
            </a:rPr>
            <a:t>II.) Required Core</a:t>
          </a:r>
          <a:r>
            <a:rPr lang="en-US" sz="9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2 (3 cr. Choose one from following)</a:t>
          </a:r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SOC-S 348 Introduction to Sociological Theory (3 cr.)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>
              <a:solidFill>
                <a:schemeClr val="dk1"/>
              </a:solidFill>
              <a:latin typeface="+mn-lt"/>
              <a:ea typeface="+mn-ea"/>
              <a:cs typeface="+mn-cs"/>
            </a:rPr>
            <a:t>  SOC-S 349 Topics:Contemporary Social Theory (3 cr.)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>
              <a:solidFill>
                <a:schemeClr val="dk1"/>
              </a:solidFill>
              <a:latin typeface="+mn-lt"/>
              <a:ea typeface="+mn-ea"/>
              <a:cs typeface="+mn-cs"/>
            </a:rPr>
            <a:t>  ANTH-A360 Anthropological Thought (3 cr.)</a:t>
          </a:r>
          <a:endParaRPr lang="en-US" sz="900"/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III.)</a:t>
          </a:r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Required Upper Level Courses (6 cr.)</a:t>
          </a:r>
        </a:p>
        <a:p>
          <a:pPr>
            <a:lnSpc>
              <a:spcPts val="1000"/>
            </a:lnSpc>
          </a:pPr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ANTH-A314 / SOC-S 353 Qualitative Research Methods (3 cr.)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</a:t>
          </a:r>
          <a:r>
            <a:rPr lang="en-US" sz="9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ANTH-A315 / SOC-S 354 Quantitative Research Methods (3 cr.)</a:t>
          </a:r>
          <a:endParaRPr lang="en-US" sz="900"/>
        </a:p>
        <a:p>
          <a:pPr>
            <a:lnSpc>
              <a:spcPts val="1000"/>
            </a:lnSpc>
          </a:pPr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IV.) Upper Level Electives (choose two from the following list)</a:t>
          </a:r>
        </a:p>
        <a:p>
          <a:pPr>
            <a:lnSpc>
              <a:spcPts val="1000"/>
            </a:lnSpc>
          </a:pP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SOC-S 306</a:t>
          </a:r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Urban Society (3 cr.)</a:t>
          </a:r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SOC-S 314 Social Aspects of Health and  Medicine (3 cr.)</a:t>
          </a:r>
        </a:p>
        <a:p>
          <a:pPr>
            <a:lnSpc>
              <a:spcPts val="1000"/>
            </a:lnSpc>
          </a:pP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SOC-S</a:t>
          </a:r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315 Sociology of Work (3 cr.)</a:t>
          </a:r>
        </a:p>
        <a:p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SOC-S 316 Sociology of Family (3 cr.)</a:t>
          </a:r>
        </a:p>
        <a:p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SOC-S 317 Inequality (3 cr.)</a:t>
          </a:r>
        </a:p>
        <a:p>
          <a:pPr>
            <a:lnSpc>
              <a:spcPts val="1000"/>
            </a:lnSpc>
          </a:pPr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SOC-S 319 Sociology of Science (3 cr.)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SOC-S</a:t>
          </a:r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331 Sociology of Aging (3 cr.)</a:t>
          </a:r>
        </a:p>
        <a:p>
          <a:pPr>
            <a:lnSpc>
              <a:spcPts val="1000"/>
            </a:lnSpc>
          </a:pPr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SOC-S 335 Race and Ethnic Relations (3 cr.)</a:t>
          </a:r>
        </a:p>
        <a:p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SOC-S 338 Sociology of Gender Roles (3 cr.)</a:t>
          </a:r>
        </a:p>
        <a:p>
          <a:pPr>
            <a:lnSpc>
              <a:spcPts val="1000"/>
            </a:lnSpc>
          </a:pPr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SOC-S 362 World Societies and Cultures (3 cr.)</a:t>
          </a:r>
        </a:p>
        <a:p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SOC-S 405 Selected Social Institutions (3 cr.)</a:t>
          </a:r>
        </a:p>
        <a:p>
          <a:pPr>
            <a:lnSpc>
              <a:spcPts val="1000"/>
            </a:lnSpc>
          </a:pPr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SOC-S 444 Research Conference Practicum (3 cr.)</a:t>
          </a:r>
        </a:p>
        <a:p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SOC-S 468 Research Problems in Sociology (3 cr.)</a:t>
          </a:r>
        </a:p>
        <a:p>
          <a:pPr>
            <a:lnSpc>
              <a:spcPts val="1000"/>
            </a:lnSpc>
          </a:pPr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SOC-S 494 Field Experience in Sociology (3 cr.)</a:t>
          </a:r>
        </a:p>
        <a:p>
          <a:endParaRPr lang="en-US" sz="9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ANTH-E 300 Culture areas and Ethnic Groups (3 cr.)</a:t>
          </a:r>
        </a:p>
        <a:p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ANTH-E310 Intro. to Culture of Africa (3 cr.)</a:t>
          </a:r>
        </a:p>
        <a:p>
          <a:pPr>
            <a:lnSpc>
              <a:spcPts val="1000"/>
            </a:lnSpc>
          </a:pPr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ANTH-E 365 Woman and Power (3 cr.)</a:t>
          </a:r>
        </a:p>
        <a:p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ANTH-E 380 Urban Anthropology (3 cr.)</a:t>
          </a:r>
        </a:p>
        <a:p>
          <a:pPr>
            <a:lnSpc>
              <a:spcPts val="1000"/>
            </a:lnSpc>
          </a:pPr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ANTH-E 391 Woman in Developing Countries (3 cr.)</a:t>
          </a:r>
        </a:p>
        <a:p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ANTH-E 395 Writing Culture (3 cr.)</a:t>
          </a:r>
        </a:p>
        <a:p>
          <a:pPr>
            <a:lnSpc>
              <a:spcPts val="1000"/>
            </a:lnSpc>
          </a:pPr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ANTH-E 397 Peoples and Culturesof the Middle East (3 cr.)</a:t>
          </a:r>
        </a:p>
        <a:p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ANTH-E 402 Gender in Cross-Cultural Perspective (3 cr.)</a:t>
          </a:r>
        </a:p>
        <a:p>
          <a:pPr>
            <a:lnSpc>
              <a:spcPts val="1000"/>
            </a:lnSpc>
          </a:pPr>
          <a:endParaRPr lang="en-US" sz="9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9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181350" cy="790575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42875" y="61893450"/>
          <a:ext cx="3181350" cy="790575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Anthropology: (Established in  8/2011)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See Social Informatics established in 8/2011.</a:t>
          </a:r>
        </a:p>
      </xdr:txBody>
    </xdr:sp>
    <xdr:clientData/>
  </xdr:oneCellAnchor>
  <xdr:oneCellAnchor>
    <xdr:from>
      <xdr:col>1</xdr:col>
      <xdr:colOff>38878</xdr:colOff>
      <xdr:row>273</xdr:row>
      <xdr:rowOff>3975</xdr:rowOff>
    </xdr:from>
    <xdr:ext cx="2754409" cy="326173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87320" y="67309852"/>
          <a:ext cx="2754409" cy="3261739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Psychology (Last Reviewed 4/14/2018) 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I.) Lower Core I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PSY-P 103 General Psychology or PSY-P 106 (Honors)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   PSY-P 205 or P211 Methods of Experimental Psychology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   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II.) Upper level electives (Select three from the following. At least two must be PSY-P courses.)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   PSY-P 325 Psychology of Learning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   PSY-P 329 Sensation and Perception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  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   PSY-P 335 Cognitive Psychology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   PSY-P 346 Neuroscience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    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CSCI-C463 Artificial Intelligence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CSCI-C490 Computer Vision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INFO-I 300 Human Computer Interaction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Prerequisites: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ENG-W131,  COAS-Q110 (for PSY-P-205 or P211)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INFO I201, and Consent of Instructor (for CSCI-C463)</a:t>
          </a:r>
          <a:endParaRPr lang="en-US" sz="800"/>
        </a:p>
      </xdr:txBody>
    </xdr:sp>
    <xdr:clientData/>
  </xdr:oneCellAnchor>
  <xdr:oneCellAnchor>
    <xdr:from>
      <xdr:col>6</xdr:col>
      <xdr:colOff>0</xdr:colOff>
      <xdr:row>273</xdr:row>
      <xdr:rowOff>0</xdr:rowOff>
    </xdr:from>
    <xdr:ext cx="2695575" cy="246184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172558" y="64733365"/>
          <a:ext cx="2695575" cy="246184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Criminal Justice: (Under review) 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I.) </a:t>
          </a:r>
          <a:r>
            <a:rPr lang="en-US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Lower Core I</a:t>
          </a: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CJUS-P100 Intro to Criminal Justice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>
              <a:solidFill>
                <a:schemeClr val="dk1"/>
              </a:solidFill>
              <a:latin typeface="+mn-lt"/>
              <a:ea typeface="+mn-ea"/>
              <a:cs typeface="+mn-cs"/>
            </a:rPr>
            <a:t>II.) </a:t>
          </a:r>
          <a:r>
            <a:rPr lang="en-US" sz="9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Lower Core II (Select  one course from  following)</a:t>
          </a:r>
          <a:endParaRPr lang="en-US" sz="900"/>
        </a:p>
        <a:p>
          <a:r>
            <a:rPr lang="en-US" sz="900" b="0" i="0">
              <a:solidFill>
                <a:schemeClr val="dk1"/>
              </a:solidFill>
              <a:latin typeface="+mn-lt"/>
              <a:ea typeface="+mn-ea"/>
              <a:cs typeface="+mn-cs"/>
            </a:rPr>
            <a:t>    CJUS-P200 Theories of Crime and Justice</a:t>
          </a:r>
          <a:br>
            <a:rPr lang="en-US" sz="900" b="0" i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900" b="0" i="0">
              <a:solidFill>
                <a:schemeClr val="dk1"/>
              </a:solidFill>
              <a:latin typeface="+mn-lt"/>
              <a:ea typeface="+mn-ea"/>
              <a:cs typeface="+mn-cs"/>
            </a:rPr>
            <a:t>    CJUS-P370 Legal Aspects of Criminal Justice</a:t>
          </a:r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III.) Electives (Select three course from the following)</a:t>
          </a:r>
          <a:r>
            <a:rPr lang="en-US" sz="900"/>
            <a:t> </a:t>
          </a:r>
        </a:p>
        <a:p>
          <a:r>
            <a:rPr lang="en-US" sz="900" b="0" i="0">
              <a:solidFill>
                <a:schemeClr val="dk1"/>
              </a:solidFill>
              <a:latin typeface="+mn-lt"/>
              <a:ea typeface="+mn-ea"/>
              <a:cs typeface="+mn-cs"/>
            </a:rPr>
            <a:t>    CJUS-P200 Theories of Crime and Justice</a:t>
          </a:r>
        </a:p>
        <a:p>
          <a:r>
            <a:rPr lang="en-US" sz="900" b="0" i="0">
              <a:solidFill>
                <a:schemeClr val="dk1"/>
              </a:solidFill>
              <a:latin typeface="+mn-lt"/>
              <a:ea typeface="+mn-ea"/>
              <a:cs typeface="+mn-cs"/>
            </a:rPr>
            <a:t>    CJUS-P370 Legal Aspects of Criminal Justice</a:t>
          </a:r>
          <a:br>
            <a:rPr lang="en-US" sz="900" b="0" i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900" b="0" i="0">
              <a:solidFill>
                <a:schemeClr val="dk1"/>
              </a:solidFill>
              <a:latin typeface="+mn-lt"/>
              <a:ea typeface="+mn-ea"/>
              <a:cs typeface="+mn-cs"/>
            </a:rPr>
            <a:t>    CJUS-P302 Courts and Criminal Justice</a:t>
          </a:r>
          <a:br>
            <a:rPr lang="en-US" sz="900" b="0" i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900" b="0" i="0">
              <a:solidFill>
                <a:schemeClr val="dk1"/>
              </a:solidFill>
              <a:latin typeface="+mn-lt"/>
              <a:ea typeface="+mn-ea"/>
              <a:cs typeface="+mn-cs"/>
            </a:rPr>
            <a:t>    CJUS-P301 Police in Contemporary Society</a:t>
          </a:r>
          <a:br>
            <a:rPr lang="en-US" sz="900" b="0" i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900" b="0" i="0">
              <a:solidFill>
                <a:schemeClr val="dk1"/>
              </a:solidFill>
              <a:latin typeface="+mn-lt"/>
              <a:ea typeface="+mn-ea"/>
              <a:cs typeface="+mn-cs"/>
            </a:rPr>
            <a:t>    CJUS-P303 Corrections and Criminal Justice</a:t>
          </a:r>
        </a:p>
        <a:p>
          <a:r>
            <a:rPr lang="en-US" sz="900" b="0" i="0">
              <a:solidFill>
                <a:schemeClr val="dk1"/>
              </a:solidFill>
              <a:latin typeface="+mn-lt"/>
              <a:ea typeface="+mn-ea"/>
              <a:cs typeface="+mn-cs"/>
            </a:rPr>
            <a:t>    CJUS-P345 Terrorism</a:t>
          </a:r>
          <a:endParaRPr lang="en-US" sz="900"/>
        </a:p>
      </xdr:txBody>
    </xdr:sp>
    <xdr:clientData/>
  </xdr:oneCellAnchor>
  <xdr:oneCellAnchor>
    <xdr:from>
      <xdr:col>0</xdr:col>
      <xdr:colOff>146538</xdr:colOff>
      <xdr:row>300</xdr:row>
      <xdr:rowOff>0</xdr:rowOff>
    </xdr:from>
    <xdr:ext cx="2754409" cy="2586404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46538" y="69217442"/>
          <a:ext cx="2754409" cy="258640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9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Web Development (</a:t>
          </a:r>
          <a:r>
            <a:rPr lang="en-US" sz="9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Established in 10/2016</a:t>
          </a:r>
          <a:r>
            <a:rPr lang="en-US" sz="9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) (15 cr.)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I.) Lower Core</a:t>
          </a:r>
        </a:p>
        <a:p>
          <a:r>
            <a:rPr lang="en-US" sz="800" b="0" i="0">
              <a:solidFill>
                <a:schemeClr val="dk1"/>
              </a:solidFill>
              <a:latin typeface="+mn-lt"/>
              <a:ea typeface="+mn-ea"/>
              <a:cs typeface="+mn-cs"/>
            </a:rPr>
            <a:t>   INFO-I213</a:t>
          </a:r>
          <a:r>
            <a:rPr lang="en-US" sz="8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Web Site Design and Development</a:t>
          </a:r>
        </a:p>
        <a:p>
          <a:endParaRPr lang="en-US" sz="800" b="0" i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en-U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.)  Upper Core </a:t>
          </a:r>
          <a:endParaRPr lang="en-US" sz="800">
            <a:effectLst/>
          </a:endParaRPr>
        </a:p>
        <a:p>
          <a:pPr eaLnBrk="1" fontAlgn="auto" latinLnBrk="0" hangingPunct="1"/>
          <a:r>
            <a:rPr lang="en-U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CSCI-A340</a:t>
          </a: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Web Programming</a:t>
          </a:r>
        </a:p>
        <a:p>
          <a:pPr eaLnBrk="1" fontAlgn="auto" latinLnBrk="0" hangingPunct="1"/>
          <a:endParaRPr lang="en-US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0" i="0">
              <a:solidFill>
                <a:schemeClr val="dk1"/>
              </a:solidFill>
              <a:latin typeface="+mn-lt"/>
              <a:ea typeface="+mn-ea"/>
              <a:cs typeface="+mn-cs"/>
            </a:rPr>
            <a:t>III.)</a:t>
          </a:r>
          <a:r>
            <a:rPr lang="en-US" sz="8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Upper level electives (</a:t>
          </a:r>
          <a:r>
            <a:rPr lang="en-US" sz="800" b="0" i="0">
              <a:solidFill>
                <a:schemeClr val="dk1"/>
              </a:solidFill>
              <a:latin typeface="+mn-lt"/>
              <a:ea typeface="+mn-ea"/>
              <a:cs typeface="+mn-cs"/>
            </a:rPr>
            <a:t>Select three from the following.)</a:t>
          </a:r>
        </a:p>
        <a:p>
          <a:pPr eaLnBrk="1" fontAlgn="auto" latinLnBrk="0" hangingPunct="1"/>
          <a:r>
            <a:rPr lang="en-U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</a:t>
          </a: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INFO-I 300 Human Computer Interaction</a:t>
          </a:r>
          <a:endParaRPr lang="en-US" sz="800">
            <a:effectLst/>
          </a:endParaRPr>
        </a:p>
        <a:p>
          <a:r>
            <a:rPr lang="en-U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INFO-I</a:t>
          </a: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400 Topics in Informatics (Large Scale Web Projects)</a:t>
          </a:r>
          <a:endParaRPr lang="en-US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FINA-P 323 Introduction to Web Design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FINA-P 324 Intermediate Web Design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B438 - Computer Networks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B451 - Security in Computing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C490</a:t>
          </a: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I400 Client Server Web Programming</a:t>
          </a:r>
          <a:endParaRPr lang="en-US" sz="8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Prerequisites:</a:t>
          </a:r>
        </a:p>
        <a:p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Check current bulletin</a:t>
          </a:r>
        </a:p>
        <a:p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</a:p>
      </xdr:txBody>
    </xdr:sp>
    <xdr:clientData/>
  </xdr:oneCellAnchor>
  <xdr:oneCellAnchor>
    <xdr:from>
      <xdr:col>5</xdr:col>
      <xdr:colOff>432288</xdr:colOff>
      <xdr:row>299</xdr:row>
      <xdr:rowOff>175847</xdr:rowOff>
    </xdr:from>
    <xdr:ext cx="2696309" cy="2608384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157903" y="69202789"/>
          <a:ext cx="2696309" cy="260838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9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Mathematics (</a:t>
          </a:r>
          <a:r>
            <a:rPr lang="en-US" sz="9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Established in 10/2016</a:t>
          </a:r>
          <a:r>
            <a:rPr lang="en-US" sz="9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)  (18 cr.)</a:t>
          </a:r>
        </a:p>
        <a:p>
          <a:endParaRPr lang="en-US" sz="9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I.) Lower Core</a:t>
          </a:r>
        </a:p>
        <a:p>
          <a:r>
            <a:rPr lang="en-US" sz="800" b="0" i="0">
              <a:solidFill>
                <a:schemeClr val="dk1"/>
              </a:solidFill>
              <a:latin typeface="+mn-lt"/>
              <a:ea typeface="+mn-ea"/>
              <a:cs typeface="+mn-cs"/>
            </a:rPr>
            <a:t>   MATH-I215</a:t>
          </a:r>
          <a:r>
            <a:rPr lang="en-US" sz="8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Calculus I (5 Cr.)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MATH-I216  </a:t>
          </a: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Calculus II (5 Cr.)</a:t>
          </a:r>
          <a:endParaRPr lang="en-US" sz="800">
            <a:effectLst/>
          </a:endParaRPr>
        </a:p>
        <a:p>
          <a:endParaRPr lang="en-US" sz="800" b="0" i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en-U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.)  Upper Core </a:t>
          </a:r>
          <a:endParaRPr lang="en-US" sz="800">
            <a:effectLst/>
          </a:endParaRPr>
        </a:p>
        <a:p>
          <a:pPr eaLnBrk="1" fontAlgn="auto" latinLnBrk="0" hangingPunct="1"/>
          <a:r>
            <a:rPr lang="en-U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MATH-M</a:t>
          </a: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260 Combinatorial Counting and Probability</a:t>
          </a: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MATH-M 261 Statistical Inferences (2 cr).</a:t>
          </a:r>
        </a:p>
        <a:p>
          <a:pPr eaLnBrk="1" fontAlgn="auto" latinLnBrk="0" hangingPunct="1"/>
          <a:endParaRPr lang="en-US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0" i="0">
              <a:solidFill>
                <a:schemeClr val="dk1"/>
              </a:solidFill>
              <a:latin typeface="+mn-lt"/>
              <a:ea typeface="+mn-ea"/>
              <a:cs typeface="+mn-cs"/>
            </a:rPr>
            <a:t>III.)</a:t>
          </a:r>
          <a:r>
            <a:rPr lang="en-US" sz="8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Upper level electives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</a:t>
          </a:r>
          <a:r>
            <a:rPr lang="en-US" sz="800"/>
            <a:t>At least 3 credit hours of MATH-M, MATH-N,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/>
            <a:t>     or MATH-T courses at or above the 300-level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Prerequisites:</a:t>
          </a:r>
        </a:p>
        <a:p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Check current bulletin</a:t>
          </a:r>
        </a:p>
        <a:p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333375</xdr:rowOff>
        </xdr:from>
        <xdr:to>
          <xdr:col>2</xdr:col>
          <xdr:colOff>1304925</xdr:colOff>
          <xdr:row>75</xdr:row>
          <xdr:rowOff>619125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76</xdr:row>
          <xdr:rowOff>361950</xdr:rowOff>
        </xdr:from>
        <xdr:to>
          <xdr:col>2</xdr:col>
          <xdr:colOff>1304925</xdr:colOff>
          <xdr:row>76</xdr:row>
          <xdr:rowOff>666750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61</xdr:row>
          <xdr:rowOff>171450</xdr:rowOff>
        </xdr:from>
        <xdr:to>
          <xdr:col>2</xdr:col>
          <xdr:colOff>1304925</xdr:colOff>
          <xdr:row>61</xdr:row>
          <xdr:rowOff>428625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90</xdr:row>
          <xdr:rowOff>685800</xdr:rowOff>
        </xdr:from>
        <xdr:to>
          <xdr:col>2</xdr:col>
          <xdr:colOff>1304925</xdr:colOff>
          <xdr:row>90</xdr:row>
          <xdr:rowOff>1076325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91</xdr:row>
          <xdr:rowOff>695325</xdr:rowOff>
        </xdr:from>
        <xdr:to>
          <xdr:col>2</xdr:col>
          <xdr:colOff>1304925</xdr:colOff>
          <xdr:row>91</xdr:row>
          <xdr:rowOff>1085850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1304925</xdr:colOff>
          <xdr:row>96</xdr:row>
          <xdr:rowOff>114300</xdr:rowOff>
        </xdr:from>
        <xdr:to>
          <xdr:col>11</xdr:col>
          <xdr:colOff>57150</xdr:colOff>
          <xdr:row>96</xdr:row>
          <xdr:rowOff>400050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76200</xdr:rowOff>
        </xdr:from>
        <xdr:to>
          <xdr:col>6</xdr:col>
          <xdr:colOff>9525</xdr:colOff>
          <xdr:row>10</xdr:row>
          <xdr:rowOff>238125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</xdr:row>
          <xdr:rowOff>76200</xdr:rowOff>
        </xdr:from>
        <xdr:to>
          <xdr:col>6</xdr:col>
          <xdr:colOff>9525</xdr:colOff>
          <xdr:row>11</xdr:row>
          <xdr:rowOff>238125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76200</xdr:rowOff>
        </xdr:from>
        <xdr:to>
          <xdr:col>6</xdr:col>
          <xdr:colOff>9525</xdr:colOff>
          <xdr:row>12</xdr:row>
          <xdr:rowOff>238125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76200</xdr:rowOff>
        </xdr:from>
        <xdr:to>
          <xdr:col>6</xdr:col>
          <xdr:colOff>9525</xdr:colOff>
          <xdr:row>13</xdr:row>
          <xdr:rowOff>238125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76200</xdr:rowOff>
        </xdr:from>
        <xdr:to>
          <xdr:col>6</xdr:col>
          <xdr:colOff>9525</xdr:colOff>
          <xdr:row>14</xdr:row>
          <xdr:rowOff>238125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76200</xdr:rowOff>
        </xdr:from>
        <xdr:to>
          <xdr:col>6</xdr:col>
          <xdr:colOff>9525</xdr:colOff>
          <xdr:row>15</xdr:row>
          <xdr:rowOff>238125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76200</xdr:rowOff>
        </xdr:from>
        <xdr:to>
          <xdr:col>6</xdr:col>
          <xdr:colOff>9525</xdr:colOff>
          <xdr:row>16</xdr:row>
          <xdr:rowOff>238125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69</xdr:row>
          <xdr:rowOff>28575</xdr:rowOff>
        </xdr:from>
        <xdr:to>
          <xdr:col>6</xdr:col>
          <xdr:colOff>0</xdr:colOff>
          <xdr:row>70</xdr:row>
          <xdr:rowOff>4948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70</xdr:row>
          <xdr:rowOff>28575</xdr:rowOff>
        </xdr:from>
        <xdr:to>
          <xdr:col>6</xdr:col>
          <xdr:colOff>0</xdr:colOff>
          <xdr:row>71</xdr:row>
          <xdr:rowOff>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71</xdr:row>
          <xdr:rowOff>28575</xdr:rowOff>
        </xdr:from>
        <xdr:to>
          <xdr:col>6</xdr:col>
          <xdr:colOff>0</xdr:colOff>
          <xdr:row>72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72</xdr:row>
          <xdr:rowOff>28575</xdr:rowOff>
        </xdr:from>
        <xdr:to>
          <xdr:col>6</xdr:col>
          <xdr:colOff>0</xdr:colOff>
          <xdr:row>73</xdr:row>
          <xdr:rowOff>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73</xdr:row>
          <xdr:rowOff>28575</xdr:rowOff>
        </xdr:from>
        <xdr:to>
          <xdr:col>6</xdr:col>
          <xdr:colOff>0</xdr:colOff>
          <xdr:row>74</xdr:row>
          <xdr:rowOff>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74</xdr:row>
          <xdr:rowOff>28575</xdr:rowOff>
        </xdr:from>
        <xdr:to>
          <xdr:col>6</xdr:col>
          <xdr:colOff>0</xdr:colOff>
          <xdr:row>75</xdr:row>
          <xdr:rowOff>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77</xdr:row>
          <xdr:rowOff>28575</xdr:rowOff>
        </xdr:from>
        <xdr:to>
          <xdr:col>6</xdr:col>
          <xdr:colOff>0</xdr:colOff>
          <xdr:row>77</xdr:row>
          <xdr:rowOff>190500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78</xdr:row>
          <xdr:rowOff>28575</xdr:rowOff>
        </xdr:from>
        <xdr:to>
          <xdr:col>6</xdr:col>
          <xdr:colOff>0</xdr:colOff>
          <xdr:row>78</xdr:row>
          <xdr:rowOff>190500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10466</xdr:colOff>
      <xdr:row>314</xdr:row>
      <xdr:rowOff>66799</xdr:rowOff>
    </xdr:from>
    <xdr:ext cx="5693020" cy="2505809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58908" y="74980305"/>
          <a:ext cx="5693020" cy="250580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Data Science and Analytics (</a:t>
          </a:r>
          <a:r>
            <a:rPr lang="en-US" sz="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Under</a:t>
          </a:r>
          <a:r>
            <a:rPr lang="en-US" sz="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Review </a:t>
          </a:r>
          <a:r>
            <a:rPr lang="en-US" sz="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3/2017</a:t>
          </a:r>
          <a:r>
            <a:rPr lang="en-US" sz="8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) (15 cr.)</a:t>
          </a:r>
        </a:p>
        <a:p>
          <a:endParaRPr lang="en-US" sz="8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Science and Analytics (15 cr.)</a:t>
          </a:r>
          <a:endParaRPr lang="en-US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I.) Lower Core</a:t>
          </a:r>
        </a:p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DSA-1 Intro to data Science  (more advanced understanding of Spread Sheet and Database)</a:t>
          </a:r>
        </a:p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DSA-2 Bio Statistics (using R or SAS)</a:t>
          </a:r>
        </a:p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II.)  Upper Core </a:t>
          </a:r>
        </a:p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DSA-3 Data Visualization (Using Excel, R, SAS, or Programming tools and libraries)</a:t>
          </a:r>
        </a:p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DSA-4 Data mining (Tool and techniques for data analysis, pattern identification, etc.)</a:t>
          </a:r>
        </a:p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III.) Upper level electives (Select three from the following.)</a:t>
          </a:r>
        </a:p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   DSA-5 Research Methods ( select from courses offered in various departments)</a:t>
          </a:r>
        </a:p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Prerequisites:</a:t>
          </a:r>
        </a:p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CSCI-A106 (basic understanding of Spread Sheet and Database)</a:t>
          </a:r>
        </a:p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INFO-I211 or CSCI-C201 (Programming II)</a:t>
          </a:r>
        </a:p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200 or 300 level Stat course (e.g., those required for CS and INFO majors)</a:t>
          </a:r>
        </a:p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Co-Requisite:</a:t>
          </a:r>
        </a:p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INFO-I451 or CSCI-C442</a:t>
          </a:r>
        </a:p>
        <a:p>
          <a:r>
            <a:rPr lang="en-US" sz="8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endParaRPr lang="en-US" sz="8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8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180975</xdr:rowOff>
        </xdr:from>
        <xdr:to>
          <xdr:col>6</xdr:col>
          <xdr:colOff>9525</xdr:colOff>
          <xdr:row>22</xdr:row>
          <xdr:rowOff>342900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76200</xdr:rowOff>
        </xdr:from>
        <xdr:to>
          <xdr:col>6</xdr:col>
          <xdr:colOff>9525</xdr:colOff>
          <xdr:row>23</xdr:row>
          <xdr:rowOff>238125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76200</xdr:rowOff>
        </xdr:from>
        <xdr:to>
          <xdr:col>6</xdr:col>
          <xdr:colOff>9525</xdr:colOff>
          <xdr:row>24</xdr:row>
          <xdr:rowOff>238125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76200</xdr:rowOff>
        </xdr:from>
        <xdr:to>
          <xdr:col>6</xdr:col>
          <xdr:colOff>9525</xdr:colOff>
          <xdr:row>25</xdr:row>
          <xdr:rowOff>238125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31</xdr:row>
          <xdr:rowOff>57150</xdr:rowOff>
        </xdr:from>
        <xdr:to>
          <xdr:col>6</xdr:col>
          <xdr:colOff>9525</xdr:colOff>
          <xdr:row>31</xdr:row>
          <xdr:rowOff>219075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32</xdr:row>
          <xdr:rowOff>76200</xdr:rowOff>
        </xdr:from>
        <xdr:to>
          <xdr:col>6</xdr:col>
          <xdr:colOff>9525</xdr:colOff>
          <xdr:row>32</xdr:row>
          <xdr:rowOff>238125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33</xdr:row>
          <xdr:rowOff>76200</xdr:rowOff>
        </xdr:from>
        <xdr:to>
          <xdr:col>6</xdr:col>
          <xdr:colOff>9525</xdr:colOff>
          <xdr:row>33</xdr:row>
          <xdr:rowOff>238125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257175</xdr:rowOff>
        </xdr:from>
        <xdr:to>
          <xdr:col>5</xdr:col>
          <xdr:colOff>438150</xdr:colOff>
          <xdr:row>40</xdr:row>
          <xdr:rowOff>419100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190500</xdr:rowOff>
        </xdr:from>
        <xdr:to>
          <xdr:col>5</xdr:col>
          <xdr:colOff>438150</xdr:colOff>
          <xdr:row>41</xdr:row>
          <xdr:rowOff>352425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48</xdr:row>
          <xdr:rowOff>76200</xdr:rowOff>
        </xdr:from>
        <xdr:to>
          <xdr:col>6</xdr:col>
          <xdr:colOff>9525</xdr:colOff>
          <xdr:row>48</xdr:row>
          <xdr:rowOff>238125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49</xdr:row>
          <xdr:rowOff>76200</xdr:rowOff>
        </xdr:from>
        <xdr:to>
          <xdr:col>6</xdr:col>
          <xdr:colOff>9525</xdr:colOff>
          <xdr:row>49</xdr:row>
          <xdr:rowOff>238125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50</xdr:row>
          <xdr:rowOff>76200</xdr:rowOff>
        </xdr:from>
        <xdr:to>
          <xdr:col>6</xdr:col>
          <xdr:colOff>9525</xdr:colOff>
          <xdr:row>50</xdr:row>
          <xdr:rowOff>238125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51</xdr:row>
          <xdr:rowOff>76200</xdr:rowOff>
        </xdr:from>
        <xdr:to>
          <xdr:col>6</xdr:col>
          <xdr:colOff>9525</xdr:colOff>
          <xdr:row>51</xdr:row>
          <xdr:rowOff>238125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52</xdr:row>
          <xdr:rowOff>76200</xdr:rowOff>
        </xdr:from>
        <xdr:to>
          <xdr:col>6</xdr:col>
          <xdr:colOff>9525</xdr:colOff>
          <xdr:row>52</xdr:row>
          <xdr:rowOff>238125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60</xdr:row>
          <xdr:rowOff>28575</xdr:rowOff>
        </xdr:from>
        <xdr:to>
          <xdr:col>6</xdr:col>
          <xdr:colOff>0</xdr:colOff>
          <xdr:row>61</xdr:row>
          <xdr:rowOff>4948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61</xdr:row>
          <xdr:rowOff>257175</xdr:rowOff>
        </xdr:from>
        <xdr:to>
          <xdr:col>6</xdr:col>
          <xdr:colOff>9525</xdr:colOff>
          <xdr:row>61</xdr:row>
          <xdr:rowOff>419100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409575</xdr:rowOff>
        </xdr:from>
        <xdr:to>
          <xdr:col>5</xdr:col>
          <xdr:colOff>438150</xdr:colOff>
          <xdr:row>75</xdr:row>
          <xdr:rowOff>571500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76</xdr:row>
          <xdr:rowOff>419100</xdr:rowOff>
        </xdr:from>
        <xdr:to>
          <xdr:col>6</xdr:col>
          <xdr:colOff>0</xdr:colOff>
          <xdr:row>76</xdr:row>
          <xdr:rowOff>581025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90</xdr:row>
          <xdr:rowOff>1571625</xdr:rowOff>
        </xdr:from>
        <xdr:to>
          <xdr:col>6</xdr:col>
          <xdr:colOff>0</xdr:colOff>
          <xdr:row>90</xdr:row>
          <xdr:rowOff>1733550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91</xdr:row>
          <xdr:rowOff>1000125</xdr:rowOff>
        </xdr:from>
        <xdr:to>
          <xdr:col>6</xdr:col>
          <xdr:colOff>9525</xdr:colOff>
          <xdr:row>91</xdr:row>
          <xdr:rowOff>1162050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99</xdr:row>
          <xdr:rowOff>19050</xdr:rowOff>
        </xdr:from>
        <xdr:to>
          <xdr:col>6</xdr:col>
          <xdr:colOff>0</xdr:colOff>
          <xdr:row>99</xdr:row>
          <xdr:rowOff>180975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100</xdr:row>
          <xdr:rowOff>19050</xdr:rowOff>
        </xdr:from>
        <xdr:to>
          <xdr:col>6</xdr:col>
          <xdr:colOff>0</xdr:colOff>
          <xdr:row>100</xdr:row>
          <xdr:rowOff>180975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101</xdr:row>
          <xdr:rowOff>19050</xdr:rowOff>
        </xdr:from>
        <xdr:to>
          <xdr:col>6</xdr:col>
          <xdr:colOff>0</xdr:colOff>
          <xdr:row>101</xdr:row>
          <xdr:rowOff>180975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102</xdr:row>
          <xdr:rowOff>19050</xdr:rowOff>
        </xdr:from>
        <xdr:to>
          <xdr:col>6</xdr:col>
          <xdr:colOff>0</xdr:colOff>
          <xdr:row>102</xdr:row>
          <xdr:rowOff>180975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103</xdr:row>
          <xdr:rowOff>19050</xdr:rowOff>
        </xdr:from>
        <xdr:to>
          <xdr:col>6</xdr:col>
          <xdr:colOff>0</xdr:colOff>
          <xdr:row>103</xdr:row>
          <xdr:rowOff>180975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104</xdr:row>
          <xdr:rowOff>19050</xdr:rowOff>
        </xdr:from>
        <xdr:to>
          <xdr:col>6</xdr:col>
          <xdr:colOff>0</xdr:colOff>
          <xdr:row>104</xdr:row>
          <xdr:rowOff>180975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346"/>
  <sheetViews>
    <sheetView tabSelected="1" topLeftCell="A302" zoomScale="77" zoomScaleNormal="77" workbookViewId="0">
      <selection activeCell="A326" sqref="A326:XFD326"/>
    </sheetView>
  </sheetViews>
  <sheetFormatPr defaultRowHeight="15" x14ac:dyDescent="0.25"/>
  <cols>
    <col min="1" max="1" width="2.140625" customWidth="1"/>
    <col min="2" max="2" width="8.85546875" customWidth="1"/>
    <col min="3" max="3" width="19.7109375" style="9" customWidth="1"/>
    <col min="4" max="4" width="5.28515625" style="10" customWidth="1"/>
    <col min="5" max="5" width="4.85546875" style="10" customWidth="1"/>
    <col min="6" max="6" width="6.7109375" style="10" customWidth="1"/>
    <col min="7" max="7" width="4.5703125" style="10" customWidth="1"/>
    <col min="8" max="8" width="29.42578125" style="10" customWidth="1"/>
    <col min="9" max="9" width="3.7109375" style="10" customWidth="1"/>
    <col min="10" max="10" width="2.7109375" style="10" customWidth="1"/>
    <col min="11" max="11" width="3.7109375" style="9" customWidth="1"/>
    <col min="12" max="12" width="8.7109375" customWidth="1"/>
    <col min="13" max="13" width="11" bestFit="1" customWidth="1"/>
  </cols>
  <sheetData>
    <row r="1" spans="1:16" ht="16.5" customHeight="1" x14ac:dyDescent="0.25">
      <c r="B1" s="1"/>
      <c r="F1" s="17" t="s">
        <v>100</v>
      </c>
      <c r="K1" s="8"/>
    </row>
    <row r="2" spans="1:16" ht="15.75" x14ac:dyDescent="0.25">
      <c r="C2" s="8"/>
      <c r="F2" s="17" t="s">
        <v>177</v>
      </c>
      <c r="K2" s="8"/>
      <c r="N2" s="10"/>
    </row>
    <row r="3" spans="1:16" ht="15.75" x14ac:dyDescent="0.25">
      <c r="C3" s="8"/>
      <c r="F3" s="17" t="s">
        <v>117</v>
      </c>
      <c r="K3" s="8"/>
      <c r="M3" s="10"/>
      <c r="N3" s="10"/>
    </row>
    <row r="4" spans="1:16" x14ac:dyDescent="0.25">
      <c r="B4" s="1"/>
      <c r="C4" s="8"/>
      <c r="D4" s="3"/>
      <c r="E4" s="3"/>
      <c r="F4" s="3" t="s">
        <v>200</v>
      </c>
      <c r="G4" s="3"/>
      <c r="I4" s="3"/>
      <c r="J4" s="3"/>
      <c r="K4" s="8"/>
      <c r="M4" s="10"/>
      <c r="N4" s="10"/>
    </row>
    <row r="5" spans="1:16" x14ac:dyDescent="0.25">
      <c r="A5" s="100" t="s">
        <v>0</v>
      </c>
      <c r="B5" s="100"/>
      <c r="C5" s="101"/>
      <c r="D5" s="102"/>
      <c r="E5" s="102"/>
      <c r="F5" s="102"/>
      <c r="G5" s="103"/>
      <c r="H5" s="107" t="s">
        <v>47</v>
      </c>
      <c r="I5" s="108"/>
      <c r="J5" s="109"/>
      <c r="K5" s="46">
        <f>SUM(I18,I27,I35,I43,I54,I63,I80,I93,I337)</f>
        <v>0</v>
      </c>
      <c r="M5" s="10"/>
      <c r="N5" s="10"/>
    </row>
    <row r="6" spans="1:16" x14ac:dyDescent="0.25">
      <c r="A6" s="100" t="s">
        <v>1</v>
      </c>
      <c r="B6" s="100"/>
      <c r="C6" s="101"/>
      <c r="D6" s="102"/>
      <c r="E6" s="102"/>
      <c r="F6" s="102"/>
      <c r="G6" s="103"/>
      <c r="H6" s="47"/>
      <c r="I6" s="48"/>
      <c r="J6" s="47" t="s">
        <v>74</v>
      </c>
      <c r="K6" s="47">
        <f>SUM(J18,J27,J35,J43,J54,J63,J80,J93,J106,J337)</f>
        <v>0</v>
      </c>
      <c r="M6" s="10"/>
      <c r="N6" s="10"/>
    </row>
    <row r="7" spans="1:16" x14ac:dyDescent="0.25">
      <c r="A7" s="100" t="s">
        <v>2</v>
      </c>
      <c r="B7" s="100"/>
      <c r="C7" s="101"/>
      <c r="D7" s="102"/>
      <c r="E7" s="102"/>
      <c r="F7" s="102"/>
      <c r="G7" s="103"/>
      <c r="H7" s="48"/>
      <c r="I7" s="48"/>
      <c r="J7" s="47" t="s">
        <v>73</v>
      </c>
      <c r="K7" s="49" t="e">
        <f>SUM(K11:K17,K23:K26,K32:K34,K41:K42,K49:K53,K61:K62,K70:K79,K91:K92,K100:K105,K332:K336) /K6</f>
        <v>#DIV/0!</v>
      </c>
      <c r="M7" s="10"/>
      <c r="N7" s="10"/>
    </row>
    <row r="8" spans="1:16" x14ac:dyDescent="0.25">
      <c r="C8" s="8"/>
      <c r="D8" s="3"/>
      <c r="E8" s="3"/>
      <c r="F8" s="3"/>
      <c r="G8" s="3"/>
      <c r="H8" s="3"/>
      <c r="I8" s="3"/>
      <c r="J8" s="3"/>
      <c r="K8" s="8"/>
      <c r="M8" s="10"/>
      <c r="N8" s="10"/>
    </row>
    <row r="9" spans="1:16" x14ac:dyDescent="0.25">
      <c r="A9" s="4" t="s">
        <v>3</v>
      </c>
      <c r="B9" s="5"/>
      <c r="C9" s="30"/>
      <c r="D9" s="11"/>
      <c r="E9" s="11"/>
      <c r="F9" s="11"/>
      <c r="G9" s="11"/>
      <c r="H9" s="11"/>
      <c r="I9" s="11"/>
      <c r="J9" s="11"/>
      <c r="K9" s="12"/>
    </row>
    <row r="10" spans="1:16" x14ac:dyDescent="0.25">
      <c r="A10" s="7"/>
      <c r="B10" s="19" t="s">
        <v>4</v>
      </c>
      <c r="C10" s="21" t="s">
        <v>5</v>
      </c>
      <c r="D10" s="20" t="s">
        <v>6</v>
      </c>
      <c r="E10" s="42" t="s">
        <v>7</v>
      </c>
      <c r="F10" s="42" t="s">
        <v>8</v>
      </c>
      <c r="G10" s="42" t="s">
        <v>51</v>
      </c>
      <c r="H10" s="21" t="s">
        <v>9</v>
      </c>
      <c r="I10" s="77" t="s">
        <v>67</v>
      </c>
      <c r="J10" s="78" t="s">
        <v>68</v>
      </c>
      <c r="K10" s="79" t="s">
        <v>199</v>
      </c>
    </row>
    <row r="11" spans="1:16" ht="24.75" customHeight="1" x14ac:dyDescent="0.25">
      <c r="A11" s="57" t="s">
        <v>10</v>
      </c>
      <c r="B11" s="57" t="s">
        <v>11</v>
      </c>
      <c r="C11" s="61" t="s">
        <v>12</v>
      </c>
      <c r="D11" s="59">
        <v>3</v>
      </c>
      <c r="E11" s="60"/>
      <c r="F11" s="60"/>
      <c r="G11" s="60"/>
      <c r="H11" s="61" t="s">
        <v>13</v>
      </c>
      <c r="I11" s="62">
        <f>IF(OR(E11= "A+",E11="A", E11="A-",E11="B+", E11="B", E11="B-", E11="C+", E11="C", E11="C-", E11="D+", E11="D", E11="D-", E11="S"), D11, 0)</f>
        <v>0</v>
      </c>
      <c r="J11" s="63">
        <f>IF(OR(E11= "A+",E11="A", E11="A-",E11="B+", E11="B", E11="B-", E11="C+", E11="C", E11="C-", E11="D+", E11="D", E11="D-", E11="F"), D11, 0)</f>
        <v>0</v>
      </c>
      <c r="K11" s="64" t="str">
        <f>IF(ISBLANK(E11 ),"",IF( VLOOKUP(E11,Scales!$C$3:$D$19,2,FALSE) &lt;0, "", D11*VLOOKUP(E11,Scales!$C$3:$D$19,2,FALSE)))</f>
        <v/>
      </c>
    </row>
    <row r="12" spans="1:16" ht="24" customHeight="1" x14ac:dyDescent="0.25">
      <c r="A12" s="57" t="s">
        <v>14</v>
      </c>
      <c r="B12" s="57"/>
      <c r="C12" s="61" t="s">
        <v>15</v>
      </c>
      <c r="D12" s="59">
        <v>3</v>
      </c>
      <c r="E12" s="60"/>
      <c r="F12" s="60"/>
      <c r="G12" s="60"/>
      <c r="H12" s="61" t="s">
        <v>115</v>
      </c>
      <c r="I12" s="62">
        <f t="shared" ref="I12:I17" si="0">IF(OR(E12= "A+",E12="A", E12="A-",E12="B+", E12="B", E12="B-", E12="C+", E12="C", E12="C-", E12="D+", E12="D", E12="D-", E12="S"), D12, 0)</f>
        <v>0</v>
      </c>
      <c r="J12" s="63">
        <f t="shared" ref="J12:J17" si="1">IF(OR(E12= "A+",E12="A", E12="A-",E12="B+", E12="B", E12="B-", E12="C+", E12="C", E12="C-", E12="D+", E12="D", E12="D-", E12="F"), D12, 0)</f>
        <v>0</v>
      </c>
      <c r="K12" s="64" t="str">
        <f>IF(ISBLANK(E12 ),"",IF( VLOOKUP(E12,Scales!$C$3:$D$19,2,FALSE) &lt;0, "", D12*VLOOKUP(E12,Scales!$C$3:$D$19,2,FALSE)))</f>
        <v/>
      </c>
    </row>
    <row r="13" spans="1:16" ht="24" customHeight="1" x14ac:dyDescent="0.25">
      <c r="A13" s="57" t="s">
        <v>16</v>
      </c>
      <c r="B13" s="57" t="s">
        <v>106</v>
      </c>
      <c r="C13" s="61" t="s">
        <v>17</v>
      </c>
      <c r="D13" s="59">
        <v>3</v>
      </c>
      <c r="E13" s="60"/>
      <c r="F13" s="60"/>
      <c r="G13" s="60"/>
      <c r="H13" s="61" t="s">
        <v>106</v>
      </c>
      <c r="I13" s="62">
        <f t="shared" si="0"/>
        <v>0</v>
      </c>
      <c r="J13" s="63">
        <f t="shared" si="1"/>
        <v>0</v>
      </c>
      <c r="K13" s="64" t="str">
        <f>IF(ISBLANK(E13 ),"",IF( VLOOKUP(E13,Scales!$C$3:$D$19,2,FALSE) &lt;0, "", D13*VLOOKUP(E13,Scales!$C$3:$D$19,2,FALSE)))</f>
        <v/>
      </c>
    </row>
    <row r="14" spans="1:16" ht="25.5" customHeight="1" x14ac:dyDescent="0.25">
      <c r="A14" s="57" t="s">
        <v>18</v>
      </c>
      <c r="B14" s="57" t="s">
        <v>122</v>
      </c>
      <c r="C14" s="61" t="s">
        <v>19</v>
      </c>
      <c r="D14" s="59">
        <v>3</v>
      </c>
      <c r="E14" s="60"/>
      <c r="F14" s="60"/>
      <c r="G14" s="60"/>
      <c r="H14" s="61" t="s">
        <v>104</v>
      </c>
      <c r="I14" s="62">
        <f t="shared" si="0"/>
        <v>0</v>
      </c>
      <c r="J14" s="63">
        <f t="shared" si="1"/>
        <v>0</v>
      </c>
      <c r="K14" s="64" t="str">
        <f>IF(ISBLANK(E14 ),"",IF( VLOOKUP(E14,Scales!$C$3:$D$19,2,FALSE) &lt;0, "", D14*VLOOKUP(E14,Scales!$C$3:$D$19,2,FALSE)))</f>
        <v/>
      </c>
    </row>
    <row r="15" spans="1:16" ht="27" customHeight="1" x14ac:dyDescent="0.25">
      <c r="A15" s="57" t="s">
        <v>20</v>
      </c>
      <c r="B15" s="57" t="s">
        <v>123</v>
      </c>
      <c r="C15" s="61" t="s">
        <v>21</v>
      </c>
      <c r="D15" s="59">
        <v>3</v>
      </c>
      <c r="E15" s="60"/>
      <c r="F15" s="60"/>
      <c r="G15" s="60"/>
      <c r="H15" s="61" t="s">
        <v>22</v>
      </c>
      <c r="I15" s="62">
        <f t="shared" si="0"/>
        <v>0</v>
      </c>
      <c r="J15" s="63">
        <f t="shared" si="1"/>
        <v>0</v>
      </c>
      <c r="K15" s="64" t="str">
        <f>IF(ISBLANK(E15 ),"",IF( VLOOKUP(E15,Scales!$C$3:$D$19,2,FALSE) &lt;0, "", D15*VLOOKUP(E15,Scales!$C$3:$D$19,2,FALSE)))</f>
        <v/>
      </c>
      <c r="O15" s="24"/>
      <c r="P15" s="25"/>
    </row>
    <row r="16" spans="1:16" ht="28.5" customHeight="1" x14ac:dyDescent="0.25">
      <c r="A16" s="57" t="s">
        <v>23</v>
      </c>
      <c r="B16" s="57" t="s">
        <v>124</v>
      </c>
      <c r="C16" s="61" t="s">
        <v>24</v>
      </c>
      <c r="D16" s="59">
        <v>1</v>
      </c>
      <c r="E16" s="60"/>
      <c r="F16" s="60"/>
      <c r="G16" s="60"/>
      <c r="H16" s="61" t="s">
        <v>25</v>
      </c>
      <c r="I16" s="62">
        <f t="shared" si="0"/>
        <v>0</v>
      </c>
      <c r="J16" s="63">
        <f t="shared" si="1"/>
        <v>0</v>
      </c>
      <c r="K16" s="64" t="str">
        <f>IF(ISBLANK(E16 ),"",IF( VLOOKUP(E16,Scales!$C$3:$D$19,2,FALSE) &lt;0, "", D16*VLOOKUP(E16,Scales!$C$3:$D$19,2,FALSE)))</f>
        <v/>
      </c>
      <c r="P16" s="25"/>
    </row>
    <row r="17" spans="1:11" ht="28.5" customHeight="1" x14ac:dyDescent="0.25">
      <c r="A17" s="57" t="s">
        <v>26</v>
      </c>
      <c r="B17" s="57" t="s">
        <v>78</v>
      </c>
      <c r="C17" s="61" t="s">
        <v>27</v>
      </c>
      <c r="D17" s="59">
        <v>3</v>
      </c>
      <c r="E17" s="60"/>
      <c r="F17" s="60"/>
      <c r="G17" s="60"/>
      <c r="H17" s="61" t="s">
        <v>28</v>
      </c>
      <c r="I17" s="62">
        <f t="shared" si="0"/>
        <v>0</v>
      </c>
      <c r="J17" s="63">
        <f t="shared" si="1"/>
        <v>0</v>
      </c>
      <c r="K17" s="64" t="str">
        <f>IF(ISBLANK(E17 ),"",IF( VLOOKUP(E17,Scales!$C$3:$D$19,2,FALSE) &lt;0, "", D17*VLOOKUP(E17,Scales!$C$3:$D$19,2,FALSE)))</f>
        <v/>
      </c>
    </row>
    <row r="18" spans="1:11" x14ac:dyDescent="0.25">
      <c r="A18" s="6"/>
      <c r="B18" s="6"/>
      <c r="C18" s="15"/>
      <c r="H18" s="36" t="s">
        <v>72</v>
      </c>
      <c r="I18" s="27">
        <f>SUM(I11:I17)</f>
        <v>0</v>
      </c>
      <c r="J18" s="80">
        <f>SUM(J11:J17)</f>
        <v>0</v>
      </c>
      <c r="K18" s="84" t="e">
        <f>SUM(K11:K17)/J18</f>
        <v>#DIV/0!</v>
      </c>
    </row>
    <row r="19" spans="1:11" x14ac:dyDescent="0.25">
      <c r="A19" s="6"/>
      <c r="B19" s="6"/>
      <c r="C19" s="15"/>
      <c r="D19" s="13"/>
      <c r="E19" s="13"/>
      <c r="F19" s="13"/>
      <c r="H19" s="16"/>
      <c r="I19" s="28" t="s">
        <v>69</v>
      </c>
      <c r="J19" s="81"/>
      <c r="K19" s="85"/>
    </row>
    <row r="20" spans="1:11" x14ac:dyDescent="0.25">
      <c r="A20" s="6"/>
      <c r="B20" s="6"/>
      <c r="C20" s="15"/>
      <c r="D20" s="13"/>
      <c r="E20" s="13"/>
      <c r="F20" s="3"/>
      <c r="G20" s="3"/>
      <c r="H20" s="15"/>
      <c r="I20" s="14"/>
      <c r="J20" s="26" t="s">
        <v>70</v>
      </c>
      <c r="K20" s="86"/>
    </row>
    <row r="21" spans="1:11" x14ac:dyDescent="0.25">
      <c r="A21" s="87" t="s">
        <v>29</v>
      </c>
      <c r="B21" s="88"/>
      <c r="C21" s="88"/>
      <c r="D21" s="88"/>
      <c r="E21" s="88"/>
      <c r="F21" s="88"/>
      <c r="G21" s="88"/>
      <c r="H21" s="88"/>
      <c r="I21" s="88"/>
      <c r="J21" s="88"/>
      <c r="K21" s="89"/>
    </row>
    <row r="22" spans="1:11" x14ac:dyDescent="0.25">
      <c r="A22" s="7"/>
      <c r="B22" s="19" t="s">
        <v>4</v>
      </c>
      <c r="C22" s="21" t="s">
        <v>5</v>
      </c>
      <c r="D22" s="20" t="s">
        <v>6</v>
      </c>
      <c r="E22" s="42" t="s">
        <v>7</v>
      </c>
      <c r="F22" s="42" t="s">
        <v>8</v>
      </c>
      <c r="G22" s="42" t="s">
        <v>51</v>
      </c>
      <c r="H22" s="21" t="s">
        <v>9</v>
      </c>
      <c r="I22" s="31" t="s">
        <v>67</v>
      </c>
      <c r="J22" s="34" t="s">
        <v>68</v>
      </c>
      <c r="K22" s="32" t="s">
        <v>199</v>
      </c>
    </row>
    <row r="23" spans="1:11" ht="38.25" customHeight="1" x14ac:dyDescent="0.25">
      <c r="A23" s="57" t="s">
        <v>10</v>
      </c>
      <c r="B23" s="57" t="s">
        <v>118</v>
      </c>
      <c r="C23" s="58" t="s">
        <v>30</v>
      </c>
      <c r="D23" s="59">
        <v>3</v>
      </c>
      <c r="E23" s="60"/>
      <c r="F23" s="60"/>
      <c r="G23" s="60"/>
      <c r="H23" s="61" t="s">
        <v>107</v>
      </c>
      <c r="I23" s="62">
        <f>IF(OR(E23= "A+",E23="A", E23="A-",E23="B+", E23="B", E23="B-", E23="C+", E23="C", E23="C-", E23="D+", E23="D", E23="D-", E23="S"), D23, 0)</f>
        <v>0</v>
      </c>
      <c r="J23" s="63">
        <f>IF(OR(E23= "A+",E23="A", E23="A-",E23="B+", E23="B", E23="B-", E23="C+", E23="C", E23="C-", E23="D+", E23="D", E23="D-", E23="F"), D23, 0)</f>
        <v>0</v>
      </c>
      <c r="K23" s="64" t="str">
        <f>IF(ISBLANK(E23 ),"",IF( VLOOKUP(E23,Scales!$C$3:$D$19,2,FALSE) &lt;0, "", D23*VLOOKUP(E23,Scales!$C$3:$D$19,2,FALSE)))</f>
        <v/>
      </c>
    </row>
    <row r="24" spans="1:11" ht="22.5" x14ac:dyDescent="0.25">
      <c r="A24" s="57" t="s">
        <v>14</v>
      </c>
      <c r="B24" s="57"/>
      <c r="C24" s="58" t="s">
        <v>31</v>
      </c>
      <c r="D24" s="59">
        <v>3</v>
      </c>
      <c r="E24" s="60"/>
      <c r="F24" s="60"/>
      <c r="G24" s="60"/>
      <c r="H24" s="61" t="s">
        <v>116</v>
      </c>
      <c r="I24" s="62">
        <f>IF(OR(E24= "A+",E24="A", E24="A-",E24="B+", E24="B", E24="B-", E24="C+", E24="C", E24="C-", E24="D+", E24="D", E24="D-", E24="S"), D24, 0)</f>
        <v>0</v>
      </c>
      <c r="J24" s="63">
        <f>IF(OR(E24= "A+",E24="A", E24="A-",E24="B+", E24="B", E24="B-", E24="C+", E24="C", E24="C-", E24="D+", E24="D", E24="D-", E24="F"), D24, 0)</f>
        <v>0</v>
      </c>
      <c r="K24" s="64" t="str">
        <f>IF(ISBLANK(E24 ),"",IF( VLOOKUP(E24,Scales!$C$3:$D$19,2,FALSE) &lt;0, "", D24*VLOOKUP(E24,Scales!$C$3:$D$19,2,FALSE)))</f>
        <v/>
      </c>
    </row>
    <row r="25" spans="1:11" ht="24" customHeight="1" x14ac:dyDescent="0.25">
      <c r="A25" s="57" t="s">
        <v>16</v>
      </c>
      <c r="B25" s="57"/>
      <c r="C25" s="58" t="s">
        <v>32</v>
      </c>
      <c r="D25" s="59">
        <v>3</v>
      </c>
      <c r="E25" s="60"/>
      <c r="F25" s="60"/>
      <c r="G25" s="60"/>
      <c r="H25" s="61" t="s">
        <v>33</v>
      </c>
      <c r="I25" s="62">
        <f>IF(OR(E25= "A+",E25="A", E25="A-",E25="B+", E25="B", E25="B-", E25="C+", E25="C", E25="C-", E25="D+", E25="D", E25="D-", E25="S"), D25, 0)</f>
        <v>0</v>
      </c>
      <c r="J25" s="63">
        <f>IF(OR(E25= "A+",E25="A", E25="A-",E25="B+", E25="B", E25="B-", E25="C+", E25="C", E25="C-", E25="D+", E25="D", E25="D-", E25="F"), D25, 0)</f>
        <v>0</v>
      </c>
      <c r="K25" s="64" t="str">
        <f>IF(ISBLANK(E25 ),"",IF( VLOOKUP(E25,Scales!$C$3:$D$19,2,FALSE) &lt;0, "", D25*VLOOKUP(E25,Scales!$C$3:$D$19,2,FALSE)))</f>
        <v/>
      </c>
    </row>
    <row r="26" spans="1:11" ht="24" customHeight="1" x14ac:dyDescent="0.25">
      <c r="A26" s="57" t="s">
        <v>18</v>
      </c>
      <c r="B26" s="57"/>
      <c r="C26" s="58" t="s">
        <v>34</v>
      </c>
      <c r="D26" s="59">
        <v>3</v>
      </c>
      <c r="E26" s="60"/>
      <c r="F26" s="60"/>
      <c r="G26" s="60"/>
      <c r="H26" s="61" t="s">
        <v>35</v>
      </c>
      <c r="I26" s="62">
        <f>IF(OR(E26= "A+",E26="A", E26="A-",E26="B+", E26="B", E26="B-", E26="C+", E26="C", E26="C-", E26="D+", E26="D", E26="D-", E26="S"), D26, 0)</f>
        <v>0</v>
      </c>
      <c r="J26" s="63">
        <f>IF(OR(E26= "A+",E26="A", E26="A-",E26="B+", E26="B", E26="B-", E26="C+", E26="C", E26="C-", E26="D+", E26="D", E26="D-", E26="F"), D26, 0)</f>
        <v>0</v>
      </c>
      <c r="K26" s="64" t="str">
        <f>IF(ISBLANK(E26 ),"",IF( VLOOKUP(E26,Scales!$C$3:$D$19,2,FALSE) &lt;0, "", D26*VLOOKUP(E26,Scales!$C$3:$D$19,2,FALSE)))</f>
        <v/>
      </c>
    </row>
    <row r="27" spans="1:11" x14ac:dyDescent="0.25">
      <c r="A27" s="6"/>
      <c r="B27" s="6"/>
      <c r="C27" s="15"/>
      <c r="H27" s="36" t="s">
        <v>72</v>
      </c>
      <c r="I27" s="27">
        <f>SUM(I23:I26)</f>
        <v>0</v>
      </c>
      <c r="J27" s="80">
        <f>SUM(J23:J26)</f>
        <v>0</v>
      </c>
      <c r="K27" s="90" t="e">
        <f>SUM(K23:K26)/J27</f>
        <v>#DIV/0!</v>
      </c>
    </row>
    <row r="28" spans="1:11" x14ac:dyDescent="0.25">
      <c r="A28" s="6"/>
      <c r="B28" s="6"/>
      <c r="C28" s="15"/>
      <c r="D28" s="13"/>
      <c r="E28" s="13"/>
      <c r="F28" s="13"/>
      <c r="H28" s="16"/>
      <c r="I28" s="28" t="s">
        <v>69</v>
      </c>
      <c r="J28" s="81"/>
      <c r="K28" s="91"/>
    </row>
    <row r="29" spans="1:11" x14ac:dyDescent="0.25">
      <c r="A29" s="6"/>
      <c r="B29" s="6"/>
      <c r="C29" s="15"/>
      <c r="D29" s="13"/>
      <c r="E29" s="13"/>
      <c r="F29" s="3"/>
      <c r="G29" s="3"/>
      <c r="H29" s="15"/>
      <c r="I29" s="14"/>
      <c r="J29" s="26" t="s">
        <v>70</v>
      </c>
      <c r="K29" s="92"/>
    </row>
    <row r="30" spans="1:11" x14ac:dyDescent="0.25">
      <c r="A30" s="87" t="s">
        <v>36</v>
      </c>
      <c r="B30" s="88"/>
      <c r="C30" s="88"/>
      <c r="D30" s="88"/>
      <c r="E30" s="88"/>
      <c r="F30" s="88"/>
      <c r="G30" s="88"/>
      <c r="H30" s="88"/>
      <c r="I30" s="88"/>
      <c r="J30" s="88"/>
      <c r="K30" s="89"/>
    </row>
    <row r="31" spans="1:11" x14ac:dyDescent="0.25">
      <c r="A31" s="7"/>
      <c r="B31" s="19" t="s">
        <v>4</v>
      </c>
      <c r="C31" s="21" t="s">
        <v>5</v>
      </c>
      <c r="D31" s="20" t="s">
        <v>6</v>
      </c>
      <c r="E31" s="42" t="s">
        <v>7</v>
      </c>
      <c r="F31" s="42" t="s">
        <v>8</v>
      </c>
      <c r="G31" s="42" t="s">
        <v>51</v>
      </c>
      <c r="H31" s="21" t="s">
        <v>9</v>
      </c>
      <c r="I31" s="31" t="s">
        <v>67</v>
      </c>
      <c r="J31" s="34" t="s">
        <v>68</v>
      </c>
      <c r="K31" s="32" t="s">
        <v>199</v>
      </c>
    </row>
    <row r="32" spans="1:11" ht="20.25" customHeight="1" x14ac:dyDescent="0.25">
      <c r="A32" s="57" t="s">
        <v>10</v>
      </c>
      <c r="B32" s="57"/>
      <c r="C32" s="58" t="s">
        <v>37</v>
      </c>
      <c r="D32" s="59">
        <v>3</v>
      </c>
      <c r="E32" s="60"/>
      <c r="F32" s="60"/>
      <c r="G32" s="60"/>
      <c r="H32" s="61" t="s">
        <v>38</v>
      </c>
      <c r="I32" s="62">
        <f>IF(OR(E32= "A+",E32="A", E32="A-",E32="B+", E32="B", E32="B-", E32="C+", E32="C", E32="C-", E32="D+", E32="D", E32="D-", E32="S"), D32, 0)</f>
        <v>0</v>
      </c>
      <c r="J32" s="63">
        <f>IF(OR(E32= "A+",E32="A", E32="A-",E32="B+", E32="B", E32="B-", E32="C+", E32="C", E32="C-", E32="D+", E32="D", E32="D-", E32="F"), D32, 0)</f>
        <v>0</v>
      </c>
      <c r="K32" s="64" t="str">
        <f>IF(ISBLANK(E32 ),"",IF( VLOOKUP(E32,Scales!$C$3:$D$19,2,FALSE) &lt;0, "", D32*VLOOKUP(E32,Scales!$C$3:$D$19,2,FALSE)))</f>
        <v/>
      </c>
    </row>
    <row r="33" spans="1:11" ht="26.25" customHeight="1" x14ac:dyDescent="0.25">
      <c r="A33" s="57" t="s">
        <v>14</v>
      </c>
      <c r="B33" s="57"/>
      <c r="C33" s="58" t="s">
        <v>39</v>
      </c>
      <c r="D33" s="59">
        <v>3</v>
      </c>
      <c r="E33" s="60"/>
      <c r="F33" s="60"/>
      <c r="G33" s="60"/>
      <c r="H33" s="61" t="s">
        <v>108</v>
      </c>
      <c r="I33" s="62">
        <f>IF(OR(E33= "A+",E33="A", E33="A-",E33="B+", E33="B", E33="B-", E33="C+", E33="C", E33="C-", E33="D+", E33="D", E33="D-", E33="S"), D33, 0)</f>
        <v>0</v>
      </c>
      <c r="J33" s="63">
        <f>IF(OR(E33= "A+",E33="A", E33="A-",E33="B+", E33="B", E33="B-", E33="C+", E33="C", E33="C-", E33="D+", E33="D", E33="D-", E33="F"), D33, 0)</f>
        <v>0</v>
      </c>
      <c r="K33" s="64" t="str">
        <f>IF(ISBLANK(E33 ),"",IF( VLOOKUP(E33,Scales!$C$3:$D$19,2,FALSE) &lt;0, "", D33*VLOOKUP(E33,Scales!$C$3:$D$19,2,FALSE)))</f>
        <v/>
      </c>
    </row>
    <row r="34" spans="1:11" ht="21.75" customHeight="1" x14ac:dyDescent="0.25">
      <c r="A34" s="57" t="s">
        <v>16</v>
      </c>
      <c r="B34" s="57"/>
      <c r="C34" s="58" t="s">
        <v>40</v>
      </c>
      <c r="D34" s="59">
        <v>2</v>
      </c>
      <c r="E34" s="60"/>
      <c r="F34" s="60"/>
      <c r="G34" s="60"/>
      <c r="H34" s="61" t="s">
        <v>109</v>
      </c>
      <c r="I34" s="62">
        <f>IF(OR(E34= "A+",E34="A", E34="A-",E34="B+", E34="B", E34="B-", E34="C+", E34="C", E34="C-", E34="D+", E34="D", E34="D-", E34="S"), D34, 0)</f>
        <v>0</v>
      </c>
      <c r="J34" s="63">
        <f>IF(OR(E34= "A+",E34="A", E34="A-",E34="B+", E34="B", E34="B-", E34="C+", E34="C", E34="C-", E34="D+", E34="D", E34="D-", E34="F"), D34, 0)</f>
        <v>0</v>
      </c>
      <c r="K34" s="64" t="str">
        <f>IF(ISBLANK(E34 ),"",IF( VLOOKUP(E34,Scales!$C$3:$D$19,2,FALSE) &lt;0, "", D34*VLOOKUP(E34,Scales!$C$3:$D$19,2,FALSE)))</f>
        <v/>
      </c>
    </row>
    <row r="35" spans="1:11" x14ac:dyDescent="0.25">
      <c r="A35" s="6"/>
      <c r="B35" s="6"/>
      <c r="C35" s="15"/>
      <c r="H35" s="36" t="s">
        <v>72</v>
      </c>
      <c r="I35" s="35">
        <f>SUM(I32:I34)</f>
        <v>0</v>
      </c>
      <c r="J35" s="80">
        <f>SUM(J32:J34)</f>
        <v>0</v>
      </c>
      <c r="K35" s="90" t="e">
        <f>SUM(K32:K34)/J35</f>
        <v>#DIV/0!</v>
      </c>
    </row>
    <row r="36" spans="1:11" x14ac:dyDescent="0.25">
      <c r="A36" s="6"/>
      <c r="B36" s="6"/>
      <c r="C36" s="15"/>
      <c r="D36" s="13"/>
      <c r="E36" s="13"/>
      <c r="F36" s="13"/>
      <c r="H36" s="16"/>
      <c r="I36" s="37" t="s">
        <v>69</v>
      </c>
      <c r="J36" s="81"/>
      <c r="K36" s="91"/>
    </row>
    <row r="37" spans="1:11" x14ac:dyDescent="0.25">
      <c r="A37" s="6"/>
      <c r="B37" s="6"/>
      <c r="C37" s="15"/>
      <c r="D37" s="13"/>
      <c r="E37" s="13"/>
      <c r="F37" s="3"/>
      <c r="G37" s="3"/>
      <c r="H37" s="15"/>
      <c r="I37" s="13"/>
      <c r="J37" s="26" t="s">
        <v>70</v>
      </c>
      <c r="K37" s="92"/>
    </row>
    <row r="38" spans="1:11" x14ac:dyDescent="0.25">
      <c r="A38" s="66" t="s">
        <v>119</v>
      </c>
      <c r="B38" s="1"/>
      <c r="C38" s="8"/>
      <c r="D38" s="3"/>
      <c r="E38" s="3"/>
      <c r="F38" s="3"/>
      <c r="G38" s="3"/>
      <c r="H38" s="3"/>
      <c r="I38" s="3"/>
      <c r="J38" s="3"/>
      <c r="K38" s="15"/>
    </row>
    <row r="39" spans="1:11" x14ac:dyDescent="0.25">
      <c r="A39" s="87" t="s">
        <v>41</v>
      </c>
      <c r="B39" s="88"/>
      <c r="C39" s="88"/>
      <c r="D39" s="88"/>
      <c r="E39" s="88"/>
      <c r="F39" s="88"/>
      <c r="G39" s="88"/>
      <c r="H39" s="88"/>
      <c r="I39" s="88"/>
      <c r="J39" s="88"/>
      <c r="K39" s="89"/>
    </row>
    <row r="40" spans="1:11" x14ac:dyDescent="0.25">
      <c r="A40" s="7"/>
      <c r="B40" s="19" t="s">
        <v>4</v>
      </c>
      <c r="C40" s="21" t="s">
        <v>5</v>
      </c>
      <c r="D40" s="20" t="s">
        <v>6</v>
      </c>
      <c r="E40" s="42" t="s">
        <v>7</v>
      </c>
      <c r="F40" s="42" t="s">
        <v>8</v>
      </c>
      <c r="G40" s="42" t="s">
        <v>51</v>
      </c>
      <c r="H40" s="21" t="s">
        <v>9</v>
      </c>
      <c r="I40" s="31" t="s">
        <v>67</v>
      </c>
      <c r="J40" s="34" t="s">
        <v>68</v>
      </c>
      <c r="K40" s="32" t="s">
        <v>199</v>
      </c>
    </row>
    <row r="41" spans="1:11" ht="57" customHeight="1" x14ac:dyDescent="0.25">
      <c r="A41" s="57" t="s">
        <v>10</v>
      </c>
      <c r="B41" s="57" t="s">
        <v>178</v>
      </c>
      <c r="C41" s="58"/>
      <c r="D41" s="59">
        <v>3</v>
      </c>
      <c r="E41" s="60"/>
      <c r="F41" s="60"/>
      <c r="G41" s="60"/>
      <c r="H41" s="65" t="s">
        <v>110</v>
      </c>
      <c r="I41" s="62">
        <f>IF(OR(E41= "A+",E41="A", E41="A-",E41="B+", E41="B", E41="B-", E41="C+", E41="C", E41="C-", E41="D+", E41="D", E41="D-", E41="S"), D41, 0)</f>
        <v>0</v>
      </c>
      <c r="J41" s="63">
        <f>IF(OR(E41= "A+",E41="A", E41="A-",E41="B+", E41="B", E41="B-", E41="C+", E41="C", E41="C-", E41="D+", E41="D", E41="D-", E41="F"), D41, 0)</f>
        <v>0</v>
      </c>
      <c r="K41" s="64" t="str">
        <f>IF(ISBLANK(E41 ),"",IF( VLOOKUP(E41,Scales!$C$3:$D$19,2,FALSE) &lt;0, "", D41*VLOOKUP(E41,Scales!$C$3:$D$19,2,FALSE)))</f>
        <v/>
      </c>
    </row>
    <row r="42" spans="1:11" ht="39" customHeight="1" x14ac:dyDescent="0.25">
      <c r="A42" s="57" t="s">
        <v>14</v>
      </c>
      <c r="B42" s="57" t="s">
        <v>179</v>
      </c>
      <c r="C42" s="58"/>
      <c r="D42" s="59">
        <v>3</v>
      </c>
      <c r="E42" s="60"/>
      <c r="F42" s="60"/>
      <c r="G42" s="60"/>
      <c r="H42" s="65"/>
      <c r="I42" s="62">
        <f>IF(OR(E42= "A+",E42="A", E42="A-",E42="B+", E42="B", E42="B-", E42="C+", E42="C", E42="C-", E42="D+", E42="D", E42="D-", E42="S"), D42, 0)</f>
        <v>0</v>
      </c>
      <c r="J42" s="63">
        <f>IF(OR(E42= "A+",E42="A", E42="A-",E42="B+", E42="B", E42="B-", E42="C+", E42="C", E42="C-", E42="D+", E42="D", E42="D-", E42="F"), D42, 0)</f>
        <v>0</v>
      </c>
      <c r="K42" s="64" t="str">
        <f>IF(ISBLANK(E42 ),"",IF( VLOOKUP(E42,Scales!$C$3:$D$19,2,FALSE) &lt;0, "", D42*VLOOKUP(E42,Scales!$C$3:$D$19,2,FALSE)))</f>
        <v/>
      </c>
    </row>
    <row r="43" spans="1:11" x14ac:dyDescent="0.25">
      <c r="A43" s="6"/>
      <c r="B43" s="6"/>
      <c r="C43" s="15"/>
      <c r="H43" s="36" t="s">
        <v>72</v>
      </c>
      <c r="I43" s="35">
        <f>SUM(I41:I42)</f>
        <v>0</v>
      </c>
      <c r="J43" s="80">
        <f>SUM(J41:J42)</f>
        <v>0</v>
      </c>
      <c r="K43" s="84" t="e">
        <f>SUM(K41:K42)/J43</f>
        <v>#DIV/0!</v>
      </c>
    </row>
    <row r="44" spans="1:11" x14ac:dyDescent="0.25">
      <c r="A44" s="6"/>
      <c r="B44" s="6"/>
      <c r="C44" s="15"/>
      <c r="D44" s="13"/>
      <c r="E44" s="13"/>
      <c r="F44" s="13"/>
      <c r="H44" s="16"/>
      <c r="I44" s="37" t="s">
        <v>69</v>
      </c>
      <c r="J44" s="81"/>
      <c r="K44" s="85"/>
    </row>
    <row r="45" spans="1:11" x14ac:dyDescent="0.25">
      <c r="A45" s="6"/>
      <c r="B45" s="6"/>
      <c r="C45" s="15"/>
      <c r="D45" s="13"/>
      <c r="E45" s="13"/>
      <c r="F45" s="3"/>
      <c r="G45" s="3"/>
      <c r="H45" s="15"/>
      <c r="I45" s="13"/>
      <c r="J45" s="26" t="s">
        <v>70</v>
      </c>
      <c r="K45" s="86"/>
    </row>
    <row r="46" spans="1:11" x14ac:dyDescent="0.25">
      <c r="A46" s="6"/>
      <c r="B46" s="6"/>
      <c r="C46" s="15"/>
      <c r="D46" s="13"/>
      <c r="E46" s="13"/>
      <c r="F46" s="13"/>
      <c r="G46" s="13"/>
      <c r="H46" s="15"/>
      <c r="I46" s="13"/>
      <c r="J46" s="13"/>
      <c r="K46" s="13"/>
    </row>
    <row r="47" spans="1:11" x14ac:dyDescent="0.25">
      <c r="A47" s="87" t="s">
        <v>120</v>
      </c>
      <c r="B47" s="88"/>
      <c r="C47" s="88"/>
      <c r="D47" s="88"/>
      <c r="E47" s="88"/>
      <c r="F47" s="88"/>
      <c r="G47" s="88"/>
      <c r="H47" s="88"/>
      <c r="I47" s="88"/>
      <c r="J47" s="88"/>
      <c r="K47" s="89"/>
    </row>
    <row r="48" spans="1:11" x14ac:dyDescent="0.25">
      <c r="A48" s="7"/>
      <c r="B48" s="19" t="s">
        <v>4</v>
      </c>
      <c r="C48" s="21" t="s">
        <v>5</v>
      </c>
      <c r="D48" s="20" t="s">
        <v>6</v>
      </c>
      <c r="E48" s="42" t="s">
        <v>7</v>
      </c>
      <c r="F48" s="42" t="s">
        <v>8</v>
      </c>
      <c r="G48" s="42" t="s">
        <v>51</v>
      </c>
      <c r="H48" s="21" t="s">
        <v>9</v>
      </c>
      <c r="I48" s="31" t="s">
        <v>67</v>
      </c>
      <c r="J48" s="34" t="s">
        <v>68</v>
      </c>
      <c r="K48" s="32" t="s">
        <v>199</v>
      </c>
    </row>
    <row r="49" spans="1:11" ht="24.75" customHeight="1" x14ac:dyDescent="0.25">
      <c r="A49" s="57" t="s">
        <v>10</v>
      </c>
      <c r="B49" s="57" t="s">
        <v>183</v>
      </c>
      <c r="C49" s="61" t="s">
        <v>102</v>
      </c>
      <c r="D49" s="59">
        <v>0</v>
      </c>
      <c r="E49" s="60"/>
      <c r="F49" s="60"/>
      <c r="G49" s="60"/>
      <c r="H49" s="61" t="s">
        <v>111</v>
      </c>
      <c r="I49" s="62">
        <f>IF(OR(E49= "A+",E49="A", E49="A-",E49="B+", E49="B", E49="B-", E49="C+", E49="C", E49="C-", E49="D+", E49="D", E49="D-", E49="S"), D49, 0)</f>
        <v>0</v>
      </c>
      <c r="J49" s="63">
        <f>IF(OR(E49= "A+",E49="A", E49="A-",E49="B+", E49="B", E49="B-", E49="C+", E49="C", E49="C-", E49="D+", E49="D", E49="D-", E49="F"), D49, 0)</f>
        <v>0</v>
      </c>
      <c r="K49" s="64" t="str">
        <f>IF(ISBLANK(E49 ),"",IF( VLOOKUP(E49,Scales!$C$3:$D$19,2,FALSE) &lt;0, "", D49*VLOOKUP(E49,Scales!$C$3:$D$19,2,FALSE)))</f>
        <v/>
      </c>
    </row>
    <row r="50" spans="1:11" ht="29.25" customHeight="1" x14ac:dyDescent="0.25">
      <c r="A50" s="57" t="s">
        <v>14</v>
      </c>
      <c r="B50" s="57" t="s">
        <v>180</v>
      </c>
      <c r="C50" s="61"/>
      <c r="D50" s="59">
        <v>3</v>
      </c>
      <c r="E50" s="60"/>
      <c r="F50" s="60"/>
      <c r="G50" s="60"/>
      <c r="H50" s="82" t="s">
        <v>103</v>
      </c>
      <c r="I50" s="62">
        <f>IF(OR(E50= "A+",E50="A", E50="A-",E50="B+", E50="B", E50="B-", E50="C+", E50="C", E50="C-", E50="D+", E50="D", E50="D-", E50="S"), D50, 0)</f>
        <v>0</v>
      </c>
      <c r="J50" s="63">
        <f>IF(OR(E50= "A+",E50="A", E50="A-",E50="B+", E50="B", E50="B-", E50="C+", E50="C", E50="C-", E50="D+", E50="D", E50="D-", E50="F"), D50, 0)</f>
        <v>0</v>
      </c>
      <c r="K50" s="64" t="str">
        <f>IF(ISBLANK(E50 ),"",IF( VLOOKUP(E50,Scales!$C$3:$D$19,2,FALSE) &lt;0, "", D50*VLOOKUP(E50,Scales!$C$3:$D$19,2,FALSE)))</f>
        <v/>
      </c>
    </row>
    <row r="51" spans="1:11" ht="28.5" customHeight="1" x14ac:dyDescent="0.25">
      <c r="A51" s="57" t="s">
        <v>16</v>
      </c>
      <c r="B51" s="57" t="s">
        <v>181</v>
      </c>
      <c r="C51" s="61"/>
      <c r="D51" s="59">
        <v>3</v>
      </c>
      <c r="E51" s="60"/>
      <c r="F51" s="60"/>
      <c r="G51" s="60"/>
      <c r="H51" s="96"/>
      <c r="I51" s="62">
        <f>IF(OR(E51= "A+",E51="A", E51="A-",E51="B+", E51="B", E51="B-", E51="C+", E51="C", E51="C-", E51="D+", E51="D", E51="D-", E51="S"), D51, 0)</f>
        <v>0</v>
      </c>
      <c r="J51" s="63">
        <f>IF(OR(E51= "A+",E51="A", E51="A-",E51="B+", E51="B", E51="B-", E51="C+", E51="C", E51="C-", E51="D+", E51="D", E51="D-", E51="F"), D51, 0)</f>
        <v>0</v>
      </c>
      <c r="K51" s="64" t="str">
        <f>IF(ISBLANK(E51 ),"",IF( VLOOKUP(E51,Scales!$C$3:$D$19,2,FALSE) &lt;0, "", D51*VLOOKUP(E51,Scales!$C$3:$D$19,2,FALSE)))</f>
        <v/>
      </c>
    </row>
    <row r="52" spans="1:11" ht="29.25" customHeight="1" x14ac:dyDescent="0.25">
      <c r="A52" s="57" t="s">
        <v>18</v>
      </c>
      <c r="B52" s="57" t="s">
        <v>182</v>
      </c>
      <c r="C52" s="61"/>
      <c r="D52" s="59">
        <v>4</v>
      </c>
      <c r="E52" s="60"/>
      <c r="F52" s="60"/>
      <c r="G52" s="60"/>
      <c r="H52" s="96"/>
      <c r="I52" s="62">
        <f>IF(OR(E52= "A+",E52="A", E52="A-",E52="B+", E52="B", E52="B-", E52="C+", E52="C", E52="C-", E52="D+", E52="D", E52="D-", E52="S"), D52, 0)</f>
        <v>0</v>
      </c>
      <c r="J52" s="63">
        <f>IF(OR(E52= "A+",E52="A", E52="A-",E52="B+", E52="B", E52="B-", E52="C+", E52="C", E52="C-", E52="D+", E52="D", E52="D-", E52="F"), D52, 0)</f>
        <v>0</v>
      </c>
      <c r="K52" s="64" t="str">
        <f>IF(ISBLANK(E52 ),"",IF( VLOOKUP(E52,Scales!$C$3:$D$19,2,FALSE) &lt;0, "", D52*VLOOKUP(E52,Scales!$C$3:$D$19,2,FALSE)))</f>
        <v/>
      </c>
    </row>
    <row r="53" spans="1:11" ht="27.75" customHeight="1" x14ac:dyDescent="0.25">
      <c r="A53" s="57" t="s">
        <v>20</v>
      </c>
      <c r="B53" s="57"/>
      <c r="C53" s="61"/>
      <c r="D53" s="59"/>
      <c r="E53" s="60"/>
      <c r="F53" s="60"/>
      <c r="G53" s="60"/>
      <c r="H53" s="83"/>
      <c r="I53" s="62">
        <f>IF(OR(E53= "A+",E53="A", E53="A-",E53="B+", E53="B", E53="B-", E53="C+", E53="C", E53="C-", E53="D+", E53="D", E53="D-", E53="S"), D53, 0)</f>
        <v>0</v>
      </c>
      <c r="J53" s="63">
        <f>IF(OR(E53= "A+",E53="A", E53="A-",E53="B+", E53="B", E53="B-", E53="C+", E53="C", E53="C-", E53="D+", E53="D", E53="D-", E53="F"), D53, 0)</f>
        <v>0</v>
      </c>
      <c r="K53" s="64" t="str">
        <f>IF(ISBLANK(E53 ),"",IF( VLOOKUP(E53,Scales!$C$3:$D$19,2,FALSE) &lt;0, "", D53*VLOOKUP(E53,Scales!$C$3:$D$19,2,FALSE)))</f>
        <v/>
      </c>
    </row>
    <row r="54" spans="1:11" x14ac:dyDescent="0.25">
      <c r="A54" s="6"/>
      <c r="B54" s="6"/>
      <c r="C54" s="15"/>
      <c r="H54" s="36" t="s">
        <v>72</v>
      </c>
      <c r="I54" s="35">
        <f>SUM(I49:I53)</f>
        <v>0</v>
      </c>
      <c r="J54" s="80">
        <f>SUM(J49:J53)</f>
        <v>0</v>
      </c>
      <c r="K54" s="84" t="e">
        <f>SUM(K49:K53)/J54</f>
        <v>#DIV/0!</v>
      </c>
    </row>
    <row r="55" spans="1:11" x14ac:dyDescent="0.25">
      <c r="A55" s="6"/>
      <c r="B55" s="6"/>
      <c r="C55" s="15"/>
      <c r="D55" s="13"/>
      <c r="E55" s="13"/>
      <c r="F55" s="13"/>
      <c r="H55" s="16"/>
      <c r="I55" s="37" t="s">
        <v>69</v>
      </c>
      <c r="J55" s="81"/>
      <c r="K55" s="85"/>
    </row>
    <row r="56" spans="1:11" x14ac:dyDescent="0.25">
      <c r="A56" s="6"/>
      <c r="B56" s="6"/>
      <c r="C56" s="15"/>
      <c r="D56" s="13"/>
      <c r="E56" s="13"/>
      <c r="F56" s="3"/>
      <c r="G56" s="3"/>
      <c r="H56" s="15"/>
      <c r="I56" s="13"/>
      <c r="J56" s="41" t="s">
        <v>70</v>
      </c>
      <c r="K56" s="85"/>
    </row>
    <row r="57" spans="1:11" x14ac:dyDescent="0.25">
      <c r="A57" s="6"/>
      <c r="B57" s="6"/>
      <c r="C57" s="15"/>
      <c r="D57" s="13"/>
      <c r="E57" s="13"/>
      <c r="F57" s="3"/>
      <c r="G57" s="3"/>
      <c r="H57" s="15"/>
      <c r="I57" s="13"/>
      <c r="J57" s="43"/>
      <c r="K57" s="44"/>
    </row>
    <row r="58" spans="1:11" x14ac:dyDescent="0.25">
      <c r="A58" s="6"/>
      <c r="B58" s="6"/>
      <c r="C58" s="15"/>
      <c r="D58" s="13"/>
      <c r="E58" s="13"/>
      <c r="F58" s="13"/>
      <c r="G58" s="13"/>
      <c r="H58" s="15"/>
      <c r="I58" s="13"/>
      <c r="J58" s="13"/>
      <c r="K58" s="13"/>
    </row>
    <row r="59" spans="1:11" x14ac:dyDescent="0.25">
      <c r="A59" s="104" t="s">
        <v>112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6"/>
    </row>
    <row r="60" spans="1:11" x14ac:dyDescent="0.25">
      <c r="A60" s="7"/>
      <c r="B60" s="19" t="s">
        <v>4</v>
      </c>
      <c r="C60" s="21" t="s">
        <v>5</v>
      </c>
      <c r="D60" s="20" t="s">
        <v>6</v>
      </c>
      <c r="E60" s="42" t="s">
        <v>7</v>
      </c>
      <c r="F60" s="42" t="s">
        <v>8</v>
      </c>
      <c r="G60" s="42" t="s">
        <v>51</v>
      </c>
      <c r="H60" s="21" t="s">
        <v>9</v>
      </c>
      <c r="I60" s="31" t="s">
        <v>67</v>
      </c>
      <c r="J60" s="34" t="s">
        <v>68</v>
      </c>
      <c r="K60" s="32" t="s">
        <v>199</v>
      </c>
    </row>
    <row r="61" spans="1:11" x14ac:dyDescent="0.25">
      <c r="A61" s="57" t="s">
        <v>10</v>
      </c>
      <c r="B61" s="57" t="s">
        <v>76</v>
      </c>
      <c r="C61" s="61" t="s">
        <v>75</v>
      </c>
      <c r="D61" s="59">
        <v>3</v>
      </c>
      <c r="E61" s="60"/>
      <c r="F61" s="60"/>
      <c r="G61" s="60"/>
      <c r="H61" s="61" t="s">
        <v>77</v>
      </c>
      <c r="I61" s="62">
        <f>IF(OR(E61= "A+",E61="A", E61="A-",E61="B+", E61="B", E61="B-", E61="C+", E61="C", E61="C-", E61="D+", E61="D", E61="D-", E61="S"), D61, 0)</f>
        <v>0</v>
      </c>
      <c r="J61" s="63">
        <f>IF(OR(E61= "A+",E61="A", E61="A-",E61="B+", E61="B", E61="B-", E61="C+", E61="C", E61="C-", E61="D+", E61="D", E61="D-", E61="F"), D61, 0)</f>
        <v>0</v>
      </c>
      <c r="K61" s="64" t="str">
        <f>IF(ISBLANK(E61 ),"",IF( VLOOKUP(E61,Scales!$C$3:$D$19,2,FALSE) &lt;0, "", D61*VLOOKUP(E61,Scales!$C$3:$D$19,2,FALSE)))</f>
        <v/>
      </c>
    </row>
    <row r="62" spans="1:11" ht="50.25" customHeight="1" x14ac:dyDescent="0.25">
      <c r="A62" s="57" t="s">
        <v>14</v>
      </c>
      <c r="B62" s="68"/>
      <c r="C62" s="69" t="s">
        <v>105</v>
      </c>
      <c r="D62" s="59">
        <v>3</v>
      </c>
      <c r="E62" s="60"/>
      <c r="F62" s="60"/>
      <c r="G62" s="60"/>
      <c r="H62" s="61" t="s">
        <v>114</v>
      </c>
      <c r="I62" s="62">
        <f>IF(OR(E62= "A+",E62="A", E62="A-",E62="B+", E62="B", E62="B-", E62="C+", E62="C", E62="C-", E62="D+", E62="D", E62="D-", E62="S"), D62, 0)</f>
        <v>0</v>
      </c>
      <c r="J62" s="63">
        <f>IF(OR(E62= "A+",E62="A", E62="A-",E62="B+", E62="B", E62="B-", E62="C+", E62="C", E62="C-", E62="D+", E62="D", E62="D-", E62="F"), D62, 0)</f>
        <v>0</v>
      </c>
      <c r="K62" s="64" t="str">
        <f>IF(ISBLANK(E62 ),"",IF( VLOOKUP(E62,Scales!$C$3:$D$19,2,FALSE) &lt;0, "", D62*VLOOKUP(E62,Scales!$C$3:$D$19,2,FALSE)))</f>
        <v/>
      </c>
    </row>
    <row r="63" spans="1:11" x14ac:dyDescent="0.25">
      <c r="A63" s="6"/>
      <c r="B63" s="6"/>
      <c r="C63" s="15"/>
      <c r="H63" s="36" t="s">
        <v>72</v>
      </c>
      <c r="I63" s="35">
        <f>SUM(I61:I62)</f>
        <v>0</v>
      </c>
      <c r="J63" s="80">
        <f>SUM(J61:J62)</f>
        <v>0</v>
      </c>
      <c r="K63" s="84" t="e">
        <f>SUM(K61:K62)/J63</f>
        <v>#DIV/0!</v>
      </c>
    </row>
    <row r="64" spans="1:11" x14ac:dyDescent="0.25">
      <c r="A64" s="6"/>
      <c r="B64" s="6"/>
      <c r="C64" s="15"/>
      <c r="D64" s="13"/>
      <c r="E64" s="13"/>
      <c r="F64" s="13"/>
      <c r="H64" s="16"/>
      <c r="I64" s="37" t="s">
        <v>69</v>
      </c>
      <c r="J64" s="81"/>
      <c r="K64" s="85"/>
    </row>
    <row r="65" spans="1:11" x14ac:dyDescent="0.25">
      <c r="A65" s="6"/>
      <c r="B65" s="6"/>
      <c r="C65" s="15"/>
      <c r="D65" s="13"/>
      <c r="E65" s="13"/>
      <c r="F65" s="3"/>
      <c r="G65" s="3"/>
      <c r="H65" s="15"/>
      <c r="I65" s="13"/>
      <c r="J65" s="26" t="s">
        <v>70</v>
      </c>
      <c r="K65" s="86"/>
    </row>
    <row r="66" spans="1:11" x14ac:dyDescent="0.25">
      <c r="A66" s="6"/>
      <c r="B66" s="1"/>
      <c r="C66" s="8"/>
      <c r="D66" s="3"/>
      <c r="E66" s="3"/>
      <c r="F66" s="3"/>
      <c r="G66" s="3"/>
      <c r="H66" s="8"/>
      <c r="I66" s="3"/>
      <c r="J66" s="3"/>
      <c r="K66" s="3"/>
    </row>
    <row r="67" spans="1:11" x14ac:dyDescent="0.25">
      <c r="A67" s="1"/>
      <c r="B67" s="1"/>
      <c r="C67" s="8"/>
      <c r="D67" s="3"/>
      <c r="E67" s="3"/>
      <c r="F67" s="3"/>
      <c r="G67" s="3"/>
      <c r="H67" s="8"/>
      <c r="I67" s="3"/>
      <c r="J67" s="3"/>
      <c r="K67" s="3"/>
    </row>
    <row r="68" spans="1:11" x14ac:dyDescent="0.25">
      <c r="A68" s="87" t="s">
        <v>101</v>
      </c>
      <c r="B68" s="88"/>
      <c r="C68" s="88"/>
      <c r="D68" s="88"/>
      <c r="E68" s="88"/>
      <c r="F68" s="88"/>
      <c r="G68" s="88"/>
      <c r="H68" s="88"/>
      <c r="I68" s="88"/>
      <c r="J68" s="88"/>
      <c r="K68" s="89"/>
    </row>
    <row r="69" spans="1:11" x14ac:dyDescent="0.25">
      <c r="A69" s="7"/>
      <c r="B69" s="19" t="s">
        <v>4</v>
      </c>
      <c r="C69" s="21" t="s">
        <v>5</v>
      </c>
      <c r="D69" s="20" t="s">
        <v>6</v>
      </c>
      <c r="E69" s="42" t="s">
        <v>7</v>
      </c>
      <c r="F69" s="42" t="s">
        <v>8</v>
      </c>
      <c r="G69" s="42" t="s">
        <v>51</v>
      </c>
      <c r="H69" s="21" t="s">
        <v>9</v>
      </c>
      <c r="I69" s="31" t="s">
        <v>67</v>
      </c>
      <c r="J69" s="34" t="s">
        <v>68</v>
      </c>
      <c r="K69" s="32" t="s">
        <v>199</v>
      </c>
    </row>
    <row r="70" spans="1:11" x14ac:dyDescent="0.25">
      <c r="A70" s="57" t="s">
        <v>10</v>
      </c>
      <c r="B70" s="57" t="s">
        <v>78</v>
      </c>
      <c r="C70" s="61" t="s">
        <v>79</v>
      </c>
      <c r="D70" s="59">
        <v>4</v>
      </c>
      <c r="E70" s="60"/>
      <c r="F70" s="60"/>
      <c r="G70" s="60"/>
      <c r="H70" s="57" t="s">
        <v>121</v>
      </c>
      <c r="I70" s="62">
        <f>IF(OR(E70= "A+",E70="A", E70="A-",E70="B+", E70="B", E70="B-", E70="C+", E70="C", E70="C-", E70="D+", E70="D", E70="D-", E70="S"), D70, 0)</f>
        <v>0</v>
      </c>
      <c r="J70" s="63">
        <f>IF(OR(E70= "A+",E70="A", E70="A-",E70="B+", E70="B", E70="B-", E70="C+", E70="C", E70="C-", E70="D+", E70="D", E70="D-", E70="F"), D70, 0)</f>
        <v>0</v>
      </c>
      <c r="K70" s="64" t="str">
        <f>IF(ISBLANK(E70 ),"",IF( VLOOKUP(E70,Scales!$C$3:$D$19,2,FALSE) &lt;0, "", D70*VLOOKUP(E70,Scales!$C$3:$D$19,2,FALSE)))</f>
        <v/>
      </c>
    </row>
    <row r="71" spans="1:11" ht="15" customHeight="1" x14ac:dyDescent="0.25">
      <c r="A71" s="57" t="s">
        <v>14</v>
      </c>
      <c r="B71" s="57" t="s">
        <v>80</v>
      </c>
      <c r="C71" s="61" t="s">
        <v>81</v>
      </c>
      <c r="D71" s="59">
        <v>4</v>
      </c>
      <c r="E71" s="60"/>
      <c r="F71" s="60"/>
      <c r="G71" s="60"/>
      <c r="H71" s="57"/>
      <c r="I71" s="62">
        <f t="shared" ref="I71:I79" si="2">IF(OR(E71= "A+",E71="A", E71="A-",E71="B+", E71="B", E71="B-", E71="C+", E71="C", E71="C-", E71="D+", E71="D", E71="D-", E71="S"), D71, 0)</f>
        <v>0</v>
      </c>
      <c r="J71" s="63">
        <f t="shared" ref="J71:J79" si="3">IF(OR(E71= "A+",E71="A", E71="A-",E71="B+", E71="B", E71="B-", E71="C+", E71="C", E71="C-", E71="D+", E71="D", E71="D-", E71="F"), D71, 0)</f>
        <v>0</v>
      </c>
      <c r="K71" s="64" t="str">
        <f>IF(ISBLANK(E71 ),"",IF( VLOOKUP(E71,Scales!$C$3:$D$19,2,FALSE) &lt;0, "", D71*VLOOKUP(E71,Scales!$C$3:$D$19,2,FALSE)))</f>
        <v/>
      </c>
    </row>
    <row r="72" spans="1:11" x14ac:dyDescent="0.25">
      <c r="A72" s="57" t="s">
        <v>16</v>
      </c>
      <c r="B72" s="57" t="s">
        <v>82</v>
      </c>
      <c r="C72" s="61" t="s">
        <v>83</v>
      </c>
      <c r="D72" s="59">
        <v>3</v>
      </c>
      <c r="E72" s="60"/>
      <c r="F72" s="60"/>
      <c r="G72" s="60"/>
      <c r="H72" s="57"/>
      <c r="I72" s="62">
        <f t="shared" si="2"/>
        <v>0</v>
      </c>
      <c r="J72" s="63">
        <f t="shared" si="3"/>
        <v>0</v>
      </c>
      <c r="K72" s="64" t="str">
        <f>IF(ISBLANK(E72 ),"",IF( VLOOKUP(E72,Scales!$C$3:$D$19,2,FALSE) &lt;0, "", D72*VLOOKUP(E72,Scales!$C$3:$D$19,2,FALSE)))</f>
        <v/>
      </c>
    </row>
    <row r="73" spans="1:11" x14ac:dyDescent="0.25">
      <c r="A73" s="57" t="s">
        <v>18</v>
      </c>
      <c r="B73" s="57" t="s">
        <v>84</v>
      </c>
      <c r="C73" s="61" t="s">
        <v>85</v>
      </c>
      <c r="D73" s="59">
        <v>4</v>
      </c>
      <c r="E73" s="60"/>
      <c r="F73" s="60"/>
      <c r="G73" s="60"/>
      <c r="H73" s="57" t="s">
        <v>90</v>
      </c>
      <c r="I73" s="62">
        <f t="shared" si="2"/>
        <v>0</v>
      </c>
      <c r="J73" s="63">
        <f t="shared" si="3"/>
        <v>0</v>
      </c>
      <c r="K73" s="64" t="str">
        <f>IF(ISBLANK(E73 ),"",IF( VLOOKUP(E73,Scales!$C$3:$D$19,2,FALSE) &lt;0, "", D73*VLOOKUP(E73,Scales!$C$3:$D$19,2,FALSE)))</f>
        <v/>
      </c>
    </row>
    <row r="74" spans="1:11" ht="15" customHeight="1" x14ac:dyDescent="0.25">
      <c r="A74" s="57" t="s">
        <v>20</v>
      </c>
      <c r="B74" s="57" t="s">
        <v>86</v>
      </c>
      <c r="C74" s="61" t="s">
        <v>87</v>
      </c>
      <c r="D74" s="59">
        <v>4</v>
      </c>
      <c r="E74" s="60"/>
      <c r="F74" s="60"/>
      <c r="G74" s="60"/>
      <c r="H74" s="57" t="s">
        <v>91</v>
      </c>
      <c r="I74" s="62">
        <f t="shared" si="2"/>
        <v>0</v>
      </c>
      <c r="J74" s="63">
        <f t="shared" si="3"/>
        <v>0</v>
      </c>
      <c r="K74" s="64" t="str">
        <f>IF(ISBLANK(E74 ),"",IF( VLOOKUP(E74,Scales!$C$3:$D$19,2,FALSE) &lt;0, "", D74*VLOOKUP(E74,Scales!$C$3:$D$19,2,FALSE)))</f>
        <v/>
      </c>
    </row>
    <row r="75" spans="1:11" ht="15" customHeight="1" x14ac:dyDescent="0.25">
      <c r="A75" s="57" t="s">
        <v>23</v>
      </c>
      <c r="B75" s="57" t="s">
        <v>88</v>
      </c>
      <c r="C75" s="61" t="s">
        <v>89</v>
      </c>
      <c r="D75" s="59">
        <v>3</v>
      </c>
      <c r="E75" s="60"/>
      <c r="F75" s="60"/>
      <c r="G75" s="60"/>
      <c r="H75" s="61"/>
      <c r="I75" s="62">
        <f t="shared" si="2"/>
        <v>0</v>
      </c>
      <c r="J75" s="63">
        <f t="shared" si="3"/>
        <v>0</v>
      </c>
      <c r="K75" s="64" t="str">
        <f>IF(ISBLANK(E75 ),"",IF( VLOOKUP(E75,Scales!$C$3:$D$19,2,FALSE) &lt;0, "",#REF!*VLOOKUP( E75,Scales!$C$3:$D$19,2,FALSE)))</f>
        <v/>
      </c>
    </row>
    <row r="76" spans="1:11" ht="72" customHeight="1" x14ac:dyDescent="0.25">
      <c r="A76" s="57" t="s">
        <v>26</v>
      </c>
      <c r="B76" s="68"/>
      <c r="C76" s="69"/>
      <c r="D76" s="59">
        <v>3</v>
      </c>
      <c r="E76" s="60"/>
      <c r="F76" s="60"/>
      <c r="G76" s="60"/>
      <c r="H76" s="82" t="s">
        <v>92</v>
      </c>
      <c r="I76" s="62">
        <f t="shared" si="2"/>
        <v>0</v>
      </c>
      <c r="J76" s="63">
        <f t="shared" si="3"/>
        <v>0</v>
      </c>
      <c r="K76" s="64" t="str">
        <f>IF(ISBLANK(E76 ),"",IF( VLOOKUP(E76,Scales!$C$3:$D$19,2,FALSE) &lt;0, "", D76*VLOOKUP(E76,Scales!$C$3:$D$19,2,FALSE)))</f>
        <v/>
      </c>
    </row>
    <row r="77" spans="1:11" ht="72" customHeight="1" x14ac:dyDescent="0.25">
      <c r="A77" s="57" t="s">
        <v>44</v>
      </c>
      <c r="B77" s="68"/>
      <c r="C77" s="69"/>
      <c r="D77" s="59">
        <v>3</v>
      </c>
      <c r="E77" s="60"/>
      <c r="F77" s="60"/>
      <c r="G77" s="60"/>
      <c r="H77" s="83"/>
      <c r="I77" s="62">
        <f t="shared" si="2"/>
        <v>0</v>
      </c>
      <c r="J77" s="63">
        <f t="shared" si="3"/>
        <v>0</v>
      </c>
      <c r="K77" s="64" t="str">
        <f>IF(ISBLANK(E77 ),"",IF( VLOOKUP(E77,Scales!$C$3:$D$19,2,FALSE) &lt;0, "", D77*VLOOKUP(E77,Scales!$C$3:$D$19,2,FALSE)))</f>
        <v/>
      </c>
    </row>
    <row r="78" spans="1:11" ht="45" customHeight="1" x14ac:dyDescent="0.25">
      <c r="A78" s="57" t="s">
        <v>45</v>
      </c>
      <c r="B78" s="57" t="s">
        <v>93</v>
      </c>
      <c r="C78" s="61" t="s">
        <v>96</v>
      </c>
      <c r="D78" s="59">
        <v>3</v>
      </c>
      <c r="E78" s="60"/>
      <c r="F78" s="60"/>
      <c r="G78" s="60"/>
      <c r="H78" s="82" t="s">
        <v>184</v>
      </c>
      <c r="I78" s="62">
        <f t="shared" si="2"/>
        <v>0</v>
      </c>
      <c r="J78" s="63">
        <f t="shared" si="3"/>
        <v>0</v>
      </c>
      <c r="K78" s="64" t="str">
        <f>IF(ISBLANK(E78 ),"",IF( VLOOKUP(E78,Scales!$C$3:$D$19,2,FALSE) &lt;0, "", D78*VLOOKUP(E78,Scales!$C$3:$D$19,2,FALSE)))</f>
        <v/>
      </c>
    </row>
    <row r="79" spans="1:11" ht="38.25" customHeight="1" x14ac:dyDescent="0.25">
      <c r="A79" s="57" t="s">
        <v>46</v>
      </c>
      <c r="B79" s="57" t="s">
        <v>94</v>
      </c>
      <c r="C79" s="61" t="s">
        <v>95</v>
      </c>
      <c r="D79" s="59">
        <v>3</v>
      </c>
      <c r="E79" s="60"/>
      <c r="F79" s="60"/>
      <c r="G79" s="60"/>
      <c r="H79" s="83"/>
      <c r="I79" s="62">
        <f t="shared" si="2"/>
        <v>0</v>
      </c>
      <c r="J79" s="63">
        <f t="shared" si="3"/>
        <v>0</v>
      </c>
      <c r="K79" s="64" t="str">
        <f>IF(ISBLANK(E79 ),"",IF( VLOOKUP(E79,Scales!$C$3:$D$19,2,FALSE) &lt;0, "", D79*VLOOKUP(E79,Scales!$C$3:$D$19,2,FALSE)))</f>
        <v/>
      </c>
    </row>
    <row r="80" spans="1:11" x14ac:dyDescent="0.25">
      <c r="A80" s="6"/>
      <c r="B80" s="6"/>
      <c r="C80" s="15"/>
      <c r="H80" s="36" t="s">
        <v>72</v>
      </c>
      <c r="I80" s="35">
        <f>SUM(I70:I79)</f>
        <v>0</v>
      </c>
      <c r="J80" s="80">
        <f>SUM(J70:J79)</f>
        <v>0</v>
      </c>
      <c r="K80" s="84" t="e">
        <f>SUM(K70:K79)/J80</f>
        <v>#DIV/0!</v>
      </c>
    </row>
    <row r="81" spans="1:11" x14ac:dyDescent="0.25">
      <c r="A81" s="6"/>
      <c r="B81" s="6"/>
      <c r="C81" s="15"/>
      <c r="D81" s="13"/>
      <c r="E81" s="13"/>
      <c r="F81" s="13"/>
      <c r="H81" s="16"/>
      <c r="I81" s="37" t="s">
        <v>69</v>
      </c>
      <c r="J81" s="81"/>
      <c r="K81" s="85"/>
    </row>
    <row r="82" spans="1:11" x14ac:dyDescent="0.25">
      <c r="A82" s="6"/>
      <c r="B82" s="6"/>
      <c r="C82" s="15"/>
      <c r="D82" s="13"/>
      <c r="E82" s="13"/>
      <c r="F82" s="3"/>
      <c r="G82" s="3"/>
      <c r="H82" s="15"/>
      <c r="I82" s="13"/>
      <c r="J82" s="26" t="s">
        <v>70</v>
      </c>
      <c r="K82" s="86"/>
    </row>
    <row r="88" spans="1:11" ht="9.75" customHeight="1" x14ac:dyDescent="0.25"/>
    <row r="89" spans="1:11" ht="40.5" customHeight="1" x14ac:dyDescent="0.25">
      <c r="A89" s="97" t="s">
        <v>113</v>
      </c>
      <c r="B89" s="98"/>
      <c r="C89" s="98"/>
      <c r="D89" s="98"/>
      <c r="E89" s="98"/>
      <c r="F89" s="98"/>
      <c r="G89" s="98"/>
      <c r="H89" s="98"/>
      <c r="I89" s="98"/>
      <c r="J89" s="98"/>
      <c r="K89" s="99"/>
    </row>
    <row r="90" spans="1:11" x14ac:dyDescent="0.25">
      <c r="A90" s="7"/>
      <c r="B90" s="19" t="s">
        <v>4</v>
      </c>
      <c r="C90" s="21" t="s">
        <v>5</v>
      </c>
      <c r="D90" s="20" t="s">
        <v>6</v>
      </c>
      <c r="E90" s="42" t="s">
        <v>7</v>
      </c>
      <c r="F90" s="42" t="s">
        <v>8</v>
      </c>
      <c r="G90" s="42" t="s">
        <v>51</v>
      </c>
      <c r="H90" s="21" t="s">
        <v>9</v>
      </c>
      <c r="I90" s="31" t="s">
        <v>67</v>
      </c>
      <c r="J90" s="34" t="s">
        <v>68</v>
      </c>
      <c r="K90" s="32" t="s">
        <v>199</v>
      </c>
    </row>
    <row r="91" spans="1:11" ht="407.25" customHeight="1" x14ac:dyDescent="0.25">
      <c r="A91" s="57" t="s">
        <v>10</v>
      </c>
      <c r="B91" s="68"/>
      <c r="C91" s="69"/>
      <c r="D91" s="59">
        <v>3</v>
      </c>
      <c r="E91" s="60"/>
      <c r="F91" s="60"/>
      <c r="G91" s="60"/>
      <c r="H91" s="82" t="s">
        <v>186</v>
      </c>
      <c r="I91" s="62">
        <f>IF(OR(E91= "A+",E91="A", E91="A-",E91="B+", E91="B", E91="B-", E91="C+", E91="C", E91="C-", E91="D+", E91="D", E91="D-", E91="S"), D91, 0)</f>
        <v>0</v>
      </c>
      <c r="J91" s="63">
        <f>IF(OR(E91= "A+",E91="A", E91="A-",E91="B+", E91="B", E91="B-", E91="C+", E91="C", E91="C-", E91="D+", E91="D", E91="D-", E91="F"), D91, 0)</f>
        <v>0</v>
      </c>
      <c r="K91" s="64" t="str">
        <f>IF(ISBLANK(E91 ),"",IF( VLOOKUP(E91,Scales!$C$3:$D$19,2,FALSE) &lt;0, "", D91*VLOOKUP(E91,Scales!$C$3:$D$19,2,FALSE)))</f>
        <v/>
      </c>
    </row>
    <row r="92" spans="1:11" ht="377.25" customHeight="1" x14ac:dyDescent="0.25">
      <c r="A92" s="57" t="s">
        <v>14</v>
      </c>
      <c r="B92" s="68"/>
      <c r="C92" s="69"/>
      <c r="D92" s="59">
        <v>3</v>
      </c>
      <c r="E92" s="60"/>
      <c r="F92" s="60"/>
      <c r="G92" s="60"/>
      <c r="H92" s="83"/>
      <c r="I92" s="62">
        <f>IF(OR(E92= "A+",E92="A", E92="A-",E92="B+", E92="B", E92="B-", E92="C+", E92="C", E92="C-", E92="D+", E92="D", E92="D-", E92="S"), D92, 0)</f>
        <v>0</v>
      </c>
      <c r="J92" s="63">
        <f>IF(OR(E92= "A+",E92="A", E92="A-",E92="B+", E92="B", E92="B-", E92="C+", E92="C", E92="C-", E92="D+", E92="D", E92="D-", E92="F"), D92, 0)</f>
        <v>0</v>
      </c>
      <c r="K92" s="64" t="str">
        <f>IF(ISBLANK(E92 ),"",IF( VLOOKUP(E92,Scales!$C$3:$D$19,2,FALSE) &lt;0, "", D92*VLOOKUP(E92,Scales!$C$3:$D$19,2,FALSE)))</f>
        <v/>
      </c>
    </row>
    <row r="93" spans="1:11" ht="24.75" customHeight="1" x14ac:dyDescent="0.25">
      <c r="A93" s="6"/>
      <c r="B93" s="6"/>
      <c r="C93" s="15"/>
      <c r="D93" s="13"/>
      <c r="E93" s="13"/>
      <c r="F93" s="13"/>
      <c r="G93" s="13"/>
      <c r="H93" s="36" t="s">
        <v>72</v>
      </c>
      <c r="I93" s="35">
        <f>SUM(I91:I92)</f>
        <v>0</v>
      </c>
      <c r="J93" s="29">
        <f>SUM(J91:J92)</f>
        <v>0</v>
      </c>
      <c r="K93" s="33" t="e">
        <f>SUM(K91:K92)/J93</f>
        <v>#DIV/0!</v>
      </c>
    </row>
    <row r="94" spans="1:11" x14ac:dyDescent="0.25">
      <c r="A94" s="6"/>
      <c r="B94" s="6"/>
      <c r="C94" s="15"/>
      <c r="D94" s="13"/>
      <c r="E94" s="13"/>
      <c r="F94" s="13"/>
      <c r="G94" s="13"/>
      <c r="H94" s="16"/>
      <c r="I94" s="37" t="s">
        <v>69</v>
      </c>
      <c r="J94" s="38"/>
      <c r="K94" s="39"/>
    </row>
    <row r="95" spans="1:11" x14ac:dyDescent="0.25">
      <c r="A95" s="6"/>
      <c r="B95" s="6"/>
      <c r="C95" s="15"/>
      <c r="D95" s="13"/>
      <c r="E95" s="13"/>
      <c r="F95" s="13"/>
      <c r="G95" s="13"/>
      <c r="H95" s="15"/>
      <c r="I95" s="13"/>
      <c r="J95" s="26" t="s">
        <v>70</v>
      </c>
      <c r="K95" s="40"/>
    </row>
    <row r="97" spans="1:11" ht="39" customHeight="1" x14ac:dyDescent="0.25">
      <c r="A97" s="73" t="s">
        <v>97</v>
      </c>
      <c r="B97" s="51"/>
      <c r="C97" s="51"/>
      <c r="D97" s="54"/>
      <c r="E97" s="55"/>
      <c r="F97" s="55"/>
      <c r="G97" s="55"/>
      <c r="H97" s="55"/>
      <c r="I97" s="55"/>
      <c r="J97" s="55"/>
      <c r="K97" s="56"/>
    </row>
    <row r="98" spans="1:11" ht="19.5" customHeight="1" x14ac:dyDescent="0.25">
      <c r="A98" s="71" t="s">
        <v>185</v>
      </c>
      <c r="B98" s="70"/>
      <c r="C98" s="70"/>
      <c r="D98" s="71"/>
      <c r="E98" s="70"/>
      <c r="F98" s="70"/>
      <c r="G98" s="70"/>
      <c r="H98" s="70"/>
      <c r="I98" s="70"/>
      <c r="J98" s="70"/>
      <c r="K98" s="72"/>
    </row>
    <row r="99" spans="1:11" x14ac:dyDescent="0.25">
      <c r="A99" s="7"/>
      <c r="B99" s="19" t="s">
        <v>4</v>
      </c>
      <c r="C99" s="21" t="s">
        <v>5</v>
      </c>
      <c r="D99" s="20" t="s">
        <v>6</v>
      </c>
      <c r="E99" s="42" t="s">
        <v>7</v>
      </c>
      <c r="F99" s="42" t="s">
        <v>8</v>
      </c>
      <c r="G99" s="42" t="s">
        <v>51</v>
      </c>
      <c r="H99" s="21" t="s">
        <v>9</v>
      </c>
      <c r="I99" s="31" t="s">
        <v>67</v>
      </c>
      <c r="J99" s="34" t="s">
        <v>68</v>
      </c>
      <c r="K99" s="32" t="s">
        <v>199</v>
      </c>
    </row>
    <row r="100" spans="1:11" x14ac:dyDescent="0.25">
      <c r="A100" s="57" t="s">
        <v>10</v>
      </c>
      <c r="B100" s="57"/>
      <c r="C100" s="61"/>
      <c r="D100" s="59"/>
      <c r="E100" s="60"/>
      <c r="F100" s="60"/>
      <c r="G100" s="60"/>
      <c r="H100" s="57"/>
      <c r="I100" s="62">
        <f t="shared" ref="I100:I105" si="4">IF(OR(E100= "A+",E100="A", E100="A-",E100="B+", E100="B", E100="B-", E100="C+", E100="C", E100="C-", E100="D+", E100="D", E100="D-", E100="S"), D100, 0)</f>
        <v>0</v>
      </c>
      <c r="J100" s="63">
        <f t="shared" ref="J100:J105" si="5">IF(OR(E100= "A+",E100="A", E100="A-",E100="B+", E100="B", E100="B-", E100="C+", E100="C", E100="C-", E100="D+", E100="D", E100="D-", E100="F"), D100, 0)</f>
        <v>0</v>
      </c>
      <c r="K100" s="64" t="str">
        <f>IF(ISBLANK(E100 ),"",IF( VLOOKUP(E100,Scales!$C$3:$D$19,2,FALSE) &lt;0, "", D100*VLOOKUP(E100,Scales!$C$3:$D$19,2,FALSE)))</f>
        <v/>
      </c>
    </row>
    <row r="101" spans="1:11" x14ac:dyDescent="0.25">
      <c r="A101" s="57" t="s">
        <v>14</v>
      </c>
      <c r="B101" s="57"/>
      <c r="C101" s="61"/>
      <c r="D101" s="59"/>
      <c r="E101" s="60"/>
      <c r="F101" s="60"/>
      <c r="G101" s="60"/>
      <c r="H101" s="57"/>
      <c r="I101" s="62">
        <f t="shared" si="4"/>
        <v>0</v>
      </c>
      <c r="J101" s="63">
        <f t="shared" si="5"/>
        <v>0</v>
      </c>
      <c r="K101" s="64" t="str">
        <f>IF(ISBLANK(E101 ),"",IF( VLOOKUP(E101,Scales!$C$3:$D$19,2,FALSE) &lt;0, "", D101*VLOOKUP(E101,Scales!$C$3:$D$19,2,FALSE)))</f>
        <v/>
      </c>
    </row>
    <row r="102" spans="1:11" x14ac:dyDescent="0.25">
      <c r="A102" s="57" t="s">
        <v>16</v>
      </c>
      <c r="B102" s="57"/>
      <c r="C102" s="61"/>
      <c r="D102" s="59"/>
      <c r="E102" s="60"/>
      <c r="F102" s="60"/>
      <c r="G102" s="60"/>
      <c r="H102" s="57"/>
      <c r="I102" s="62">
        <f t="shared" si="4"/>
        <v>0</v>
      </c>
      <c r="J102" s="63">
        <f t="shared" si="5"/>
        <v>0</v>
      </c>
      <c r="K102" s="64" t="str">
        <f>IF(ISBLANK(E102 ),"",IF( VLOOKUP(E102,Scales!$C$3:$D$19,2,FALSE) &lt;0, "", D102*VLOOKUP(E102,Scales!$C$3:$D$19,2,FALSE)))</f>
        <v/>
      </c>
    </row>
    <row r="103" spans="1:11" x14ac:dyDescent="0.25">
      <c r="A103" s="57" t="s">
        <v>18</v>
      </c>
      <c r="B103" s="57"/>
      <c r="C103" s="61"/>
      <c r="D103" s="59"/>
      <c r="E103" s="60"/>
      <c r="F103" s="60"/>
      <c r="G103" s="60"/>
      <c r="H103" s="57"/>
      <c r="I103" s="62">
        <f t="shared" si="4"/>
        <v>0</v>
      </c>
      <c r="J103" s="63">
        <f t="shared" si="5"/>
        <v>0</v>
      </c>
      <c r="K103" s="64" t="str">
        <f>IF(ISBLANK(E103 ),"",IF( VLOOKUP(E103,Scales!$C$3:$D$19,2,FALSE) &lt;0, "", D103*VLOOKUP(E103,Scales!$C$3:$D$19,2,FALSE)))</f>
        <v/>
      </c>
    </row>
    <row r="104" spans="1:11" x14ac:dyDescent="0.25">
      <c r="A104" s="57" t="s">
        <v>20</v>
      </c>
      <c r="B104" s="57"/>
      <c r="C104" s="61"/>
      <c r="D104" s="59"/>
      <c r="E104" s="60"/>
      <c r="F104" s="60"/>
      <c r="G104" s="60"/>
      <c r="H104" s="57"/>
      <c r="I104" s="62">
        <f t="shared" si="4"/>
        <v>0</v>
      </c>
      <c r="J104" s="63">
        <f t="shared" si="5"/>
        <v>0</v>
      </c>
      <c r="K104" s="64" t="str">
        <f>IF(ISBLANK(E104 ),"",IF( VLOOKUP(E104,Scales!$C$3:$D$19,2,FALSE) &lt;0, "", D104*VLOOKUP(E104,Scales!$C$3:$D$19,2,FALSE)))</f>
        <v/>
      </c>
    </row>
    <row r="105" spans="1:11" x14ac:dyDescent="0.25">
      <c r="A105" s="57" t="s">
        <v>23</v>
      </c>
      <c r="B105" s="57"/>
      <c r="C105" s="61"/>
      <c r="D105" s="59"/>
      <c r="E105" s="60"/>
      <c r="F105" s="60"/>
      <c r="G105" s="60"/>
      <c r="H105" s="61"/>
      <c r="I105" s="62">
        <f t="shared" si="4"/>
        <v>0</v>
      </c>
      <c r="J105" s="63">
        <f t="shared" si="5"/>
        <v>0</v>
      </c>
      <c r="K105" s="64" t="str">
        <f>IF(ISBLANK(E105 ),"",IF( VLOOKUP(E105,Scales!$C$3:$D$19,2,FALSE) &lt;0, "",#REF!*VLOOKUP( E105,Scales!$C$3:$D$19,2,FALSE)))</f>
        <v/>
      </c>
    </row>
    <row r="106" spans="1:11" x14ac:dyDescent="0.25">
      <c r="A106" s="6"/>
      <c r="B106" s="6"/>
      <c r="C106" s="15"/>
      <c r="H106" s="36" t="s">
        <v>72</v>
      </c>
      <c r="I106" s="35">
        <f>SUM(I100:I105)</f>
        <v>0</v>
      </c>
      <c r="J106" s="80">
        <f>SUM(J100:J105)</f>
        <v>0</v>
      </c>
      <c r="K106" s="84" t="e">
        <f>SUM(K100:K105)/J106</f>
        <v>#DIV/0!</v>
      </c>
    </row>
    <row r="107" spans="1:11" x14ac:dyDescent="0.25">
      <c r="A107" s="6"/>
      <c r="B107" s="6"/>
      <c r="C107" s="15"/>
      <c r="D107" s="13"/>
      <c r="E107" s="13"/>
      <c r="F107" s="13"/>
      <c r="H107" s="16"/>
      <c r="I107" s="37" t="s">
        <v>69</v>
      </c>
      <c r="J107" s="81"/>
      <c r="K107" s="85"/>
    </row>
    <row r="108" spans="1:11" x14ac:dyDescent="0.25">
      <c r="A108" s="6"/>
      <c r="B108" s="6"/>
      <c r="C108" s="15"/>
      <c r="D108" s="13"/>
      <c r="E108" s="13"/>
      <c r="F108" s="3"/>
      <c r="G108" s="3"/>
      <c r="H108" s="15"/>
      <c r="I108" s="13"/>
      <c r="J108" s="26" t="s">
        <v>70</v>
      </c>
      <c r="K108" s="86"/>
    </row>
    <row r="111" spans="1:11" x14ac:dyDescent="0.25">
      <c r="B111" s="74" t="s">
        <v>197</v>
      </c>
      <c r="C111" s="75"/>
      <c r="D111" s="76"/>
      <c r="E111" s="76"/>
      <c r="F111" s="76"/>
      <c r="G111" s="76"/>
      <c r="H111" s="76"/>
      <c r="I111" s="76"/>
      <c r="J111" s="76"/>
    </row>
    <row r="140" spans="1:10" x14ac:dyDescent="0.25">
      <c r="A140" t="s">
        <v>99</v>
      </c>
    </row>
    <row r="141" spans="1:10" x14ac:dyDescent="0.25">
      <c r="B141" s="74" t="s">
        <v>197</v>
      </c>
      <c r="C141" s="75"/>
      <c r="D141" s="76"/>
      <c r="E141" s="76"/>
      <c r="F141" s="76"/>
      <c r="G141" s="76"/>
      <c r="H141" s="76"/>
      <c r="I141" s="76"/>
      <c r="J141" s="76"/>
    </row>
    <row r="163" spans="2:10" x14ac:dyDescent="0.25">
      <c r="B163" s="74" t="s">
        <v>197</v>
      </c>
      <c r="C163" s="75"/>
      <c r="D163" s="76"/>
      <c r="E163" s="76"/>
      <c r="F163" s="76"/>
      <c r="G163" s="76"/>
      <c r="H163" s="76"/>
      <c r="I163" s="76"/>
      <c r="J163" s="76"/>
    </row>
    <row r="185" spans="1:10" x14ac:dyDescent="0.25">
      <c r="A185" t="s">
        <v>99</v>
      </c>
    </row>
    <row r="186" spans="1:10" x14ac:dyDescent="0.25">
      <c r="B186" s="74" t="s">
        <v>197</v>
      </c>
      <c r="C186" s="75"/>
      <c r="D186" s="76"/>
      <c r="E186" s="76"/>
      <c r="F186" s="76"/>
      <c r="G186" s="76"/>
      <c r="H186" s="76"/>
      <c r="I186" s="76"/>
      <c r="J186" s="76"/>
    </row>
    <row r="206" spans="2:10" x14ac:dyDescent="0.25">
      <c r="B206" s="74" t="s">
        <v>197</v>
      </c>
      <c r="C206" s="75"/>
      <c r="D206" s="76"/>
      <c r="E206" s="76"/>
      <c r="F206" s="76"/>
      <c r="G206" s="76"/>
      <c r="H206" s="76"/>
      <c r="I206" s="76"/>
      <c r="J206" s="76"/>
    </row>
    <row r="228" spans="1:10" x14ac:dyDescent="0.25">
      <c r="A228" t="s">
        <v>99</v>
      </c>
    </row>
    <row r="231" spans="1:10" x14ac:dyDescent="0.25">
      <c r="B231" s="74" t="s">
        <v>185</v>
      </c>
      <c r="C231" s="75"/>
      <c r="D231" s="76"/>
      <c r="E231" s="76"/>
      <c r="F231" s="76"/>
      <c r="G231" s="76"/>
      <c r="H231" s="76"/>
      <c r="I231" s="76"/>
      <c r="J231" s="76"/>
    </row>
    <row r="272" spans="2:10" x14ac:dyDescent="0.25">
      <c r="B272" s="74" t="s">
        <v>185</v>
      </c>
      <c r="C272" s="75"/>
      <c r="D272" s="76"/>
      <c r="E272" s="76"/>
      <c r="F272" s="76"/>
      <c r="G272" s="76"/>
      <c r="H272" s="76"/>
      <c r="I272" s="76"/>
      <c r="J272" s="76"/>
    </row>
    <row r="299" spans="2:10" x14ac:dyDescent="0.25">
      <c r="B299" s="74" t="s">
        <v>185</v>
      </c>
      <c r="C299" s="75"/>
      <c r="D299" s="76"/>
      <c r="E299" s="76"/>
      <c r="F299" s="76"/>
      <c r="G299" s="76"/>
      <c r="H299" s="76"/>
      <c r="I299" s="76"/>
      <c r="J299" s="76"/>
    </row>
    <row r="327" spans="1:11" x14ac:dyDescent="0.25">
      <c r="A327" t="s">
        <v>99</v>
      </c>
    </row>
    <row r="330" spans="1:11" x14ac:dyDescent="0.25">
      <c r="A330" s="50" t="s">
        <v>98</v>
      </c>
      <c r="B330" s="51"/>
      <c r="C330" s="51"/>
      <c r="D330" s="51"/>
      <c r="E330" s="51"/>
      <c r="F330" s="51"/>
      <c r="G330" s="51"/>
      <c r="H330" s="51"/>
      <c r="I330" s="51"/>
      <c r="J330" s="51"/>
      <c r="K330" s="45"/>
    </row>
    <row r="331" spans="1:11" x14ac:dyDescent="0.25">
      <c r="A331" s="7"/>
      <c r="B331" s="19" t="s">
        <v>4</v>
      </c>
      <c r="C331" s="21" t="s">
        <v>5</v>
      </c>
      <c r="D331" s="20" t="s">
        <v>6</v>
      </c>
      <c r="E331" s="42" t="s">
        <v>7</v>
      </c>
      <c r="F331" s="42" t="s">
        <v>8</v>
      </c>
      <c r="G331" s="42" t="s">
        <v>51</v>
      </c>
      <c r="H331" s="21" t="s">
        <v>9</v>
      </c>
      <c r="I331" s="31" t="s">
        <v>67</v>
      </c>
      <c r="J331" s="34" t="s">
        <v>68</v>
      </c>
      <c r="K331" s="32" t="s">
        <v>48</v>
      </c>
    </row>
    <row r="332" spans="1:11" x14ac:dyDescent="0.25">
      <c r="A332" s="57" t="s">
        <v>10</v>
      </c>
      <c r="B332" s="57"/>
      <c r="C332" s="61"/>
      <c r="D332" s="59"/>
      <c r="E332" s="60"/>
      <c r="F332" s="60"/>
      <c r="G332" s="60"/>
      <c r="H332" s="61"/>
      <c r="I332" s="62">
        <f>IF(OR(E332= "A+",E332="A", E332="A-",E332="B+", E332="B", E332="B-", E332="C+", E332="C", E332="C-", E332="D+", E332="D", E332="D-", E332="S"), D332, 0)</f>
        <v>0</v>
      </c>
      <c r="J332" s="63">
        <f>IF(OR(E332= "A+",E332="A", E332="A-",E332="B+", E332="B", E332="B-", E332="C+", E332="C", E332="C-", E332="D+", E332="D", E332="D-", E332="F"), D332, 0)</f>
        <v>0</v>
      </c>
      <c r="K332" s="64" t="str">
        <f>IF(ISBLANK(E332 ),"",IF( VLOOKUP(E332,Scales!$C$3:$D$19,2,FALSE) &lt;0, "", D332*VLOOKUP(E332,Scales!$C$3:$D$19,2,FALSE)))</f>
        <v/>
      </c>
    </row>
    <row r="333" spans="1:11" x14ac:dyDescent="0.25">
      <c r="A333" s="57" t="s">
        <v>14</v>
      </c>
      <c r="B333" s="57"/>
      <c r="C333" s="61"/>
      <c r="D333" s="59"/>
      <c r="E333" s="60"/>
      <c r="F333" s="60"/>
      <c r="G333" s="60"/>
      <c r="H333" s="61"/>
      <c r="I333" s="62">
        <f>IF(OR(E333= "A+",E333="A", E333="A-",E333="B+", E333="B", E333="B-", E333="C+", E333="C", E333="C-", E333="D+", E333="D", E333="D-", E333="S"), D333, 0)</f>
        <v>0</v>
      </c>
      <c r="J333" s="63">
        <f>IF(OR(E333= "A+",E333="A", E333="A-",E333="B+", E333="B", E333="B-", E333="C+", E333="C", E333="C-", E333="D+", E333="D", E333="D-", E333="F"), D333, 0)</f>
        <v>0</v>
      </c>
      <c r="K333" s="64" t="str">
        <f>IF(ISBLANK(E333 ),"",IF( VLOOKUP(E333,Scales!$C$3:$D$19,2,FALSE) &lt;0, "", D333*VLOOKUP(E333,Scales!$C$3:$D$19,2,FALSE)))</f>
        <v/>
      </c>
    </row>
    <row r="334" spans="1:11" x14ac:dyDescent="0.25">
      <c r="A334" s="57" t="s">
        <v>16</v>
      </c>
      <c r="B334" s="57"/>
      <c r="C334" s="61"/>
      <c r="D334" s="59"/>
      <c r="E334" s="60"/>
      <c r="F334" s="60"/>
      <c r="G334" s="60"/>
      <c r="H334" s="61"/>
      <c r="I334" s="62">
        <f>IF(OR(E334= "A+",E334="A", E334="A-",E334="B+", E334="B", E334="B-", E334="C+", E334="C", E334="C-", E334="D+", E334="D", E334="D-", E334="S"), D334, 0)</f>
        <v>0</v>
      </c>
      <c r="J334" s="63">
        <f>IF(OR(E334= "A+",E334="A", E334="A-",E334="B+", E334="B", E334="B-", E334="C+", E334="C", E334="C-", E334="D+", E334="D", E334="D-", E334="F"), D334, 0)</f>
        <v>0</v>
      </c>
      <c r="K334" s="64" t="str">
        <f>IF(ISBLANK(E334 ),"",IF( VLOOKUP(E334,Scales!$C$3:$D$19,2,FALSE) &lt;0, "", D334*VLOOKUP(E334,Scales!$C$3:$D$19,2,FALSE)))</f>
        <v/>
      </c>
    </row>
    <row r="335" spans="1:11" x14ac:dyDescent="0.25">
      <c r="A335" s="57" t="s">
        <v>18</v>
      </c>
      <c r="B335" s="57"/>
      <c r="C335" s="61"/>
      <c r="D335" s="59"/>
      <c r="E335" s="60"/>
      <c r="F335" s="60"/>
      <c r="G335" s="60"/>
      <c r="H335" s="61"/>
      <c r="I335" s="62">
        <f>IF(OR(E335= "A+",E335="A", E335="A-",E335="B+", E335="B", E335="B-", E335="C+", E335="C", E335="C-", E335="D+", E335="D", E335="D-", E335="S"), D335, 0)</f>
        <v>0</v>
      </c>
      <c r="J335" s="63">
        <f>IF(OR(E335= "A+",E335="A", E335="A-",E335="B+", E335="B", E335="B-", E335="C+", E335="C", E335="C-", E335="D+", E335="D", E335="D-", E335="F"), D335, 0)</f>
        <v>0</v>
      </c>
      <c r="K335" s="64" t="str">
        <f>IF(ISBLANK(E335 ),"",IF( VLOOKUP(E335,Scales!$C$3:$D$19,2,FALSE) &lt;0, "", D335*VLOOKUP(E335,Scales!$C$3:$D$19,2,FALSE)))</f>
        <v/>
      </c>
    </row>
    <row r="336" spans="1:11" x14ac:dyDescent="0.25">
      <c r="A336" s="57" t="s">
        <v>20</v>
      </c>
      <c r="B336" s="57"/>
      <c r="C336" s="61"/>
      <c r="D336" s="59"/>
      <c r="E336" s="60"/>
      <c r="F336" s="60"/>
      <c r="G336" s="60"/>
      <c r="H336" s="61"/>
      <c r="I336" s="62">
        <f>IF(OR(E336= "A+",E336="A", E336="A-",E336="B+", E336="B", E336="B-", E336="C+", E336="C", E336="C-", E336="D+", E336="D", E336="D-", E336="S"), D336, 0)</f>
        <v>0</v>
      </c>
      <c r="J336" s="63">
        <f>IF(OR(E336= "A+",E336="A", E336="A-",E336="B+", E336="B", E336="B-", E336="C+", E336="C", E336="C-", E336="D+", E336="D", E336="D-", E336="F"), D336, 0)</f>
        <v>0</v>
      </c>
      <c r="K336" s="64" t="str">
        <f>IF(ISBLANK(E336 ),"",IF( VLOOKUP(E336,Scales!$C$3:$D$19,2,FALSE) &lt;0, "", D336*VLOOKUP(E336,Scales!$C$3:$D$19,2,FALSE)))</f>
        <v/>
      </c>
    </row>
    <row r="337" spans="1:11" x14ac:dyDescent="0.25">
      <c r="A337" s="6"/>
      <c r="B337" s="6"/>
      <c r="C337" s="15"/>
      <c r="D337" s="13"/>
      <c r="E337" s="13"/>
      <c r="F337" s="13"/>
      <c r="G337" s="13"/>
      <c r="H337" s="36" t="s">
        <v>72</v>
      </c>
      <c r="I337" s="35">
        <f>SUM(I332:I336)</f>
        <v>0</v>
      </c>
      <c r="J337" s="94">
        <f>SUM(J332:J336)</f>
        <v>0</v>
      </c>
      <c r="K337" s="52"/>
    </row>
    <row r="338" spans="1:11" x14ac:dyDescent="0.25">
      <c r="A338" s="6"/>
      <c r="B338" s="6"/>
      <c r="C338" s="15"/>
      <c r="D338" s="13"/>
      <c r="E338" s="13"/>
      <c r="F338" s="13"/>
      <c r="G338" s="13"/>
      <c r="H338" s="16"/>
      <c r="I338" s="28" t="s">
        <v>69</v>
      </c>
      <c r="J338" s="95"/>
      <c r="K338" s="53"/>
    </row>
    <row r="339" spans="1:11" x14ac:dyDescent="0.25">
      <c r="A339" s="6"/>
      <c r="B339" s="6"/>
      <c r="C339" s="15"/>
      <c r="D339" s="13"/>
      <c r="E339" s="13"/>
      <c r="F339" s="13"/>
      <c r="G339" s="13"/>
      <c r="H339" s="15"/>
      <c r="I339" s="13"/>
      <c r="J339" s="26" t="s">
        <v>70</v>
      </c>
      <c r="K339" s="40" t="e">
        <f>SUM(K332:K336)/J337</f>
        <v>#DIV/0!</v>
      </c>
    </row>
    <row r="340" spans="1:11" x14ac:dyDescent="0.25">
      <c r="A340" s="6"/>
      <c r="B340" s="6"/>
      <c r="C340" s="15"/>
      <c r="D340" s="13"/>
      <c r="E340" s="13"/>
      <c r="F340" s="13"/>
      <c r="G340" s="13"/>
      <c r="H340" s="3"/>
      <c r="I340" s="3"/>
      <c r="J340" s="3"/>
      <c r="K340" s="8"/>
    </row>
    <row r="341" spans="1:11" ht="36" customHeight="1" x14ac:dyDescent="0.25">
      <c r="A341" s="93" t="s">
        <v>42</v>
      </c>
      <c r="B341" s="93"/>
      <c r="C341" s="93"/>
      <c r="D341" s="93"/>
      <c r="E341" s="93"/>
      <c r="F341" s="93"/>
      <c r="G341" s="93"/>
      <c r="H341" s="93"/>
      <c r="I341" s="93"/>
      <c r="J341" s="93"/>
      <c r="K341" s="93"/>
    </row>
    <row r="342" spans="1:11" x14ac:dyDescent="0.25">
      <c r="A342" s="2"/>
      <c r="B342" s="1"/>
      <c r="C342" s="8"/>
      <c r="D342" s="3"/>
      <c r="E342" s="3"/>
      <c r="F342" s="3"/>
      <c r="G342" s="3"/>
      <c r="H342" s="3"/>
      <c r="I342" s="3"/>
      <c r="J342" s="3"/>
      <c r="K342" s="8"/>
    </row>
    <row r="343" spans="1:11" ht="30" customHeight="1" x14ac:dyDescent="0.25">
      <c r="A343" s="93" t="s">
        <v>43</v>
      </c>
      <c r="B343" s="93"/>
      <c r="C343" s="93"/>
      <c r="D343" s="93"/>
      <c r="E343" s="93"/>
      <c r="F343" s="93"/>
      <c r="G343" s="93"/>
      <c r="H343" s="93"/>
      <c r="I343" s="93"/>
      <c r="J343" s="93"/>
      <c r="K343" s="93"/>
    </row>
    <row r="346" spans="1:11" x14ac:dyDescent="0.25">
      <c r="A346" s="1"/>
      <c r="B346" s="1"/>
    </row>
  </sheetData>
  <mergeCells count="37">
    <mergeCell ref="A5:B5"/>
    <mergeCell ref="A6:B6"/>
    <mergeCell ref="A7:B7"/>
    <mergeCell ref="H76:H77"/>
    <mergeCell ref="C7:G7"/>
    <mergeCell ref="A59:K59"/>
    <mergeCell ref="A68:K68"/>
    <mergeCell ref="K63:K65"/>
    <mergeCell ref="J63:J64"/>
    <mergeCell ref="H5:J5"/>
    <mergeCell ref="C5:G5"/>
    <mergeCell ref="C6:G6"/>
    <mergeCell ref="K54:K56"/>
    <mergeCell ref="J54:J55"/>
    <mergeCell ref="K18:K20"/>
    <mergeCell ref="J27:J28"/>
    <mergeCell ref="A341:K341"/>
    <mergeCell ref="A30:K30"/>
    <mergeCell ref="K43:K45"/>
    <mergeCell ref="A343:K343"/>
    <mergeCell ref="J106:J107"/>
    <mergeCell ref="K106:K108"/>
    <mergeCell ref="J337:J338"/>
    <mergeCell ref="H91:H92"/>
    <mergeCell ref="H50:H53"/>
    <mergeCell ref="J43:J44"/>
    <mergeCell ref="A47:K47"/>
    <mergeCell ref="A39:K39"/>
    <mergeCell ref="J35:J36"/>
    <mergeCell ref="K35:K37"/>
    <mergeCell ref="A89:K89"/>
    <mergeCell ref="J18:J19"/>
    <mergeCell ref="H78:H79"/>
    <mergeCell ref="K80:K82"/>
    <mergeCell ref="J80:J81"/>
    <mergeCell ref="A21:K21"/>
    <mergeCell ref="K27:K29"/>
  </mergeCells>
  <printOptions horizontalCentered="1"/>
  <pageMargins left="0.5" right="0.5" top="0.5" bottom="0.5" header="0.3" footer="0.3"/>
  <pageSetup orientation="portrait" r:id="rId1"/>
  <headerFooter>
    <oddFooter>Page &amp;P of &amp;N</oddFooter>
  </headerFooter>
  <rowBreaks count="4" manualBreakCount="4">
    <brk id="57" max="16383" man="1"/>
    <brk id="95" max="16383" man="1"/>
    <brk id="270" max="16383" man="1"/>
    <brk id="29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1</xdr:col>
                    <xdr:colOff>9525</xdr:colOff>
                    <xdr:row>75</xdr:row>
                    <xdr:rowOff>333375</xdr:rowOff>
                  </from>
                  <to>
                    <xdr:col>2</xdr:col>
                    <xdr:colOff>1304925</xdr:colOff>
                    <xdr:row>75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1</xdr:col>
                    <xdr:colOff>9525</xdr:colOff>
                    <xdr:row>76</xdr:row>
                    <xdr:rowOff>361950</xdr:rowOff>
                  </from>
                  <to>
                    <xdr:col>2</xdr:col>
                    <xdr:colOff>1304925</xdr:colOff>
                    <xdr:row>76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autoLine="0" autoPict="0">
                <anchor moveWithCells="1">
                  <from>
                    <xdr:col>1</xdr:col>
                    <xdr:colOff>9525</xdr:colOff>
                    <xdr:row>61</xdr:row>
                    <xdr:rowOff>171450</xdr:rowOff>
                  </from>
                  <to>
                    <xdr:col>2</xdr:col>
                    <xdr:colOff>1304925</xdr:colOff>
                    <xdr:row>61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0</xdr:col>
                    <xdr:colOff>142875</xdr:colOff>
                    <xdr:row>90</xdr:row>
                    <xdr:rowOff>685800</xdr:rowOff>
                  </from>
                  <to>
                    <xdr:col>2</xdr:col>
                    <xdr:colOff>1304925</xdr:colOff>
                    <xdr:row>90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Drop Down 7">
              <controlPr defaultSize="0" autoLine="0" autoPict="0">
                <anchor moveWithCells="1">
                  <from>
                    <xdr:col>0</xdr:col>
                    <xdr:colOff>142875</xdr:colOff>
                    <xdr:row>91</xdr:row>
                    <xdr:rowOff>695325</xdr:rowOff>
                  </from>
                  <to>
                    <xdr:col>2</xdr:col>
                    <xdr:colOff>1304925</xdr:colOff>
                    <xdr:row>91</xdr:row>
                    <xdr:rowOff>1085850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Drop Down 8">
              <controlPr defaultSize="0" autoLine="0" autoPict="0">
                <anchor moveWithCells="1">
                  <from>
                    <xdr:col>2</xdr:col>
                    <xdr:colOff>1304925</xdr:colOff>
                    <xdr:row>96</xdr:row>
                    <xdr:rowOff>114300</xdr:rowOff>
                  </from>
                  <to>
                    <xdr:col>11</xdr:col>
                    <xdr:colOff>57150</xdr:colOff>
                    <xdr:row>96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Drop Down 10">
              <controlPr defaultSize="0" autoLine="0" autoPict="0">
                <anchor moveWithCells="1">
                  <from>
                    <xdr:col>5</xdr:col>
                    <xdr:colOff>19050</xdr:colOff>
                    <xdr:row>10</xdr:row>
                    <xdr:rowOff>76200</xdr:rowOff>
                  </from>
                  <to>
                    <xdr:col>6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Drop Down 11">
              <controlPr defaultSize="0" autoLine="0" autoPict="0">
                <anchor moveWithCells="1">
                  <from>
                    <xdr:col>5</xdr:col>
                    <xdr:colOff>19050</xdr:colOff>
                    <xdr:row>11</xdr:row>
                    <xdr:rowOff>76200</xdr:rowOff>
                  </from>
                  <to>
                    <xdr:col>6</xdr:col>
                    <xdr:colOff>9525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Drop Down 12">
              <controlPr defaultSize="0" autoLine="0" autoPict="0">
                <anchor moveWithCells="1">
                  <from>
                    <xdr:col>5</xdr:col>
                    <xdr:colOff>19050</xdr:colOff>
                    <xdr:row>12</xdr:row>
                    <xdr:rowOff>76200</xdr:rowOff>
                  </from>
                  <to>
                    <xdr:col>6</xdr:col>
                    <xdr:colOff>9525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Drop Down 13">
              <controlPr defaultSize="0" autoLine="0" autoPict="0">
                <anchor moveWithCells="1">
                  <from>
                    <xdr:col>5</xdr:col>
                    <xdr:colOff>19050</xdr:colOff>
                    <xdr:row>13</xdr:row>
                    <xdr:rowOff>76200</xdr:rowOff>
                  </from>
                  <to>
                    <xdr:col>6</xdr:col>
                    <xdr:colOff>9525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Drop Down 14">
              <controlPr defaultSize="0" autoLine="0" autoPict="0">
                <anchor moveWithCells="1">
                  <from>
                    <xdr:col>5</xdr:col>
                    <xdr:colOff>19050</xdr:colOff>
                    <xdr:row>14</xdr:row>
                    <xdr:rowOff>76200</xdr:rowOff>
                  </from>
                  <to>
                    <xdr:col>6</xdr:col>
                    <xdr:colOff>9525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Drop Down 15">
              <controlPr defaultSize="0" autoLine="0" autoPict="0">
                <anchor moveWithCells="1">
                  <from>
                    <xdr:col>5</xdr:col>
                    <xdr:colOff>19050</xdr:colOff>
                    <xdr:row>15</xdr:row>
                    <xdr:rowOff>76200</xdr:rowOff>
                  </from>
                  <to>
                    <xdr:col>6</xdr:col>
                    <xdr:colOff>9525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Drop Down 16">
              <controlPr defaultSize="0" autoLine="0" autoPict="0">
                <anchor moveWithCells="1">
                  <from>
                    <xdr:col>5</xdr:col>
                    <xdr:colOff>19050</xdr:colOff>
                    <xdr:row>16</xdr:row>
                    <xdr:rowOff>76200</xdr:rowOff>
                  </from>
                  <to>
                    <xdr:col>6</xdr:col>
                    <xdr:colOff>9525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Drop Down 17">
              <controlPr defaultSize="0" autoLine="0" autoPict="0">
                <anchor moveWithCells="1">
                  <from>
                    <xdr:col>5</xdr:col>
                    <xdr:colOff>9525</xdr:colOff>
                    <xdr:row>69</xdr:row>
                    <xdr:rowOff>28575</xdr:rowOff>
                  </from>
                  <to>
                    <xdr:col>6</xdr:col>
                    <xdr:colOff>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Drop Down 18">
              <controlPr defaultSize="0" autoLine="0" autoPict="0">
                <anchor moveWithCells="1">
                  <from>
                    <xdr:col>5</xdr:col>
                    <xdr:colOff>9525</xdr:colOff>
                    <xdr:row>70</xdr:row>
                    <xdr:rowOff>28575</xdr:rowOff>
                  </from>
                  <to>
                    <xdr:col>6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Drop Down 19">
              <controlPr defaultSize="0" autoLine="0" autoPict="0">
                <anchor moveWithCells="1">
                  <from>
                    <xdr:col>5</xdr:col>
                    <xdr:colOff>9525</xdr:colOff>
                    <xdr:row>71</xdr:row>
                    <xdr:rowOff>28575</xdr:rowOff>
                  </from>
                  <to>
                    <xdr:col>6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Drop Down 20">
              <controlPr defaultSize="0" autoLine="0" autoPict="0">
                <anchor moveWithCells="1">
                  <from>
                    <xdr:col>5</xdr:col>
                    <xdr:colOff>9525</xdr:colOff>
                    <xdr:row>72</xdr:row>
                    <xdr:rowOff>28575</xdr:rowOff>
                  </from>
                  <to>
                    <xdr:col>6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Drop Down 21">
              <controlPr defaultSize="0" autoLine="0" autoPict="0">
                <anchor moveWithCells="1">
                  <from>
                    <xdr:col>5</xdr:col>
                    <xdr:colOff>9525</xdr:colOff>
                    <xdr:row>73</xdr:row>
                    <xdr:rowOff>28575</xdr:rowOff>
                  </from>
                  <to>
                    <xdr:col>6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Drop Down 22">
              <controlPr defaultSize="0" autoLine="0" autoPict="0">
                <anchor moveWithCells="1">
                  <from>
                    <xdr:col>5</xdr:col>
                    <xdr:colOff>9525</xdr:colOff>
                    <xdr:row>74</xdr:row>
                    <xdr:rowOff>28575</xdr:rowOff>
                  </from>
                  <to>
                    <xdr:col>6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Drop Down 23">
              <controlPr defaultSize="0" autoLine="0" autoPict="0">
                <anchor moveWithCells="1">
                  <from>
                    <xdr:col>5</xdr:col>
                    <xdr:colOff>9525</xdr:colOff>
                    <xdr:row>77</xdr:row>
                    <xdr:rowOff>28575</xdr:rowOff>
                  </from>
                  <to>
                    <xdr:col>6</xdr:col>
                    <xdr:colOff>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Drop Down 24">
              <controlPr defaultSize="0" autoLine="0" autoPict="0">
                <anchor moveWithCells="1">
                  <from>
                    <xdr:col>5</xdr:col>
                    <xdr:colOff>9525</xdr:colOff>
                    <xdr:row>78</xdr:row>
                    <xdr:rowOff>28575</xdr:rowOff>
                  </from>
                  <to>
                    <xdr:col>6</xdr:col>
                    <xdr:colOff>0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Drop Down 25">
              <controlPr defaultSize="0" autoLine="0" autoPict="0">
                <anchor moveWithCells="1">
                  <from>
                    <xdr:col>5</xdr:col>
                    <xdr:colOff>19050</xdr:colOff>
                    <xdr:row>22</xdr:row>
                    <xdr:rowOff>180975</xdr:rowOff>
                  </from>
                  <to>
                    <xdr:col>6</xdr:col>
                    <xdr:colOff>9525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Drop Down 26">
              <controlPr defaultSize="0" autoLine="0" autoPict="0">
                <anchor moveWithCells="1">
                  <from>
                    <xdr:col>5</xdr:col>
                    <xdr:colOff>19050</xdr:colOff>
                    <xdr:row>23</xdr:row>
                    <xdr:rowOff>76200</xdr:rowOff>
                  </from>
                  <to>
                    <xdr:col>6</xdr:col>
                    <xdr:colOff>9525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Drop Down 27">
              <controlPr defaultSize="0" autoLine="0" autoPict="0">
                <anchor moveWithCells="1">
                  <from>
                    <xdr:col>5</xdr:col>
                    <xdr:colOff>19050</xdr:colOff>
                    <xdr:row>24</xdr:row>
                    <xdr:rowOff>76200</xdr:rowOff>
                  </from>
                  <to>
                    <xdr:col>6</xdr:col>
                    <xdr:colOff>9525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Drop Down 28">
              <controlPr defaultSize="0" autoLine="0" autoPict="0">
                <anchor moveWithCells="1">
                  <from>
                    <xdr:col>5</xdr:col>
                    <xdr:colOff>19050</xdr:colOff>
                    <xdr:row>25</xdr:row>
                    <xdr:rowOff>76200</xdr:rowOff>
                  </from>
                  <to>
                    <xdr:col>6</xdr:col>
                    <xdr:colOff>9525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Drop Down 29">
              <controlPr defaultSize="0" autoLine="0" autoPict="0">
                <anchor moveWithCells="1">
                  <from>
                    <xdr:col>5</xdr:col>
                    <xdr:colOff>19050</xdr:colOff>
                    <xdr:row>31</xdr:row>
                    <xdr:rowOff>57150</xdr:rowOff>
                  </from>
                  <to>
                    <xdr:col>6</xdr:col>
                    <xdr:colOff>9525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Drop Down 30">
              <controlPr defaultSize="0" autoLine="0" autoPict="0">
                <anchor moveWithCells="1">
                  <from>
                    <xdr:col>5</xdr:col>
                    <xdr:colOff>19050</xdr:colOff>
                    <xdr:row>32</xdr:row>
                    <xdr:rowOff>76200</xdr:rowOff>
                  </from>
                  <to>
                    <xdr:col>6</xdr:col>
                    <xdr:colOff>9525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Drop Down 31">
              <controlPr defaultSize="0" autoLine="0" autoPict="0">
                <anchor moveWithCells="1">
                  <from>
                    <xdr:col>5</xdr:col>
                    <xdr:colOff>19050</xdr:colOff>
                    <xdr:row>33</xdr:row>
                    <xdr:rowOff>76200</xdr:rowOff>
                  </from>
                  <to>
                    <xdr:col>6</xdr:col>
                    <xdr:colOff>9525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Drop Down 32">
              <controlPr defaultSize="0" autoLine="0" autoPict="0">
                <anchor moveWithCells="1">
                  <from>
                    <xdr:col>5</xdr:col>
                    <xdr:colOff>0</xdr:colOff>
                    <xdr:row>40</xdr:row>
                    <xdr:rowOff>257175</xdr:rowOff>
                  </from>
                  <to>
                    <xdr:col>5</xdr:col>
                    <xdr:colOff>438150</xdr:colOff>
                    <xdr:row>40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Drop Down 33">
              <controlPr defaultSize="0" autoLine="0" autoPict="0">
                <anchor moveWithCells="1">
                  <from>
                    <xdr:col>5</xdr:col>
                    <xdr:colOff>0</xdr:colOff>
                    <xdr:row>41</xdr:row>
                    <xdr:rowOff>190500</xdr:rowOff>
                  </from>
                  <to>
                    <xdr:col>5</xdr:col>
                    <xdr:colOff>438150</xdr:colOff>
                    <xdr:row>41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Drop Down 34">
              <controlPr defaultSize="0" autoLine="0" autoPict="0">
                <anchor moveWithCells="1">
                  <from>
                    <xdr:col>5</xdr:col>
                    <xdr:colOff>19050</xdr:colOff>
                    <xdr:row>48</xdr:row>
                    <xdr:rowOff>76200</xdr:rowOff>
                  </from>
                  <to>
                    <xdr:col>6</xdr:col>
                    <xdr:colOff>9525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Drop Down 35">
              <controlPr defaultSize="0" autoLine="0" autoPict="0">
                <anchor moveWithCells="1">
                  <from>
                    <xdr:col>5</xdr:col>
                    <xdr:colOff>19050</xdr:colOff>
                    <xdr:row>49</xdr:row>
                    <xdr:rowOff>76200</xdr:rowOff>
                  </from>
                  <to>
                    <xdr:col>6</xdr:col>
                    <xdr:colOff>9525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Drop Down 36">
              <controlPr defaultSize="0" autoLine="0" autoPict="0">
                <anchor moveWithCells="1">
                  <from>
                    <xdr:col>5</xdr:col>
                    <xdr:colOff>19050</xdr:colOff>
                    <xdr:row>50</xdr:row>
                    <xdr:rowOff>76200</xdr:rowOff>
                  </from>
                  <to>
                    <xdr:col>6</xdr:col>
                    <xdr:colOff>9525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Drop Down 37">
              <controlPr defaultSize="0" autoLine="0" autoPict="0">
                <anchor moveWithCells="1">
                  <from>
                    <xdr:col>5</xdr:col>
                    <xdr:colOff>19050</xdr:colOff>
                    <xdr:row>51</xdr:row>
                    <xdr:rowOff>76200</xdr:rowOff>
                  </from>
                  <to>
                    <xdr:col>6</xdr:col>
                    <xdr:colOff>9525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Drop Down 38">
              <controlPr defaultSize="0" autoLine="0" autoPict="0">
                <anchor moveWithCells="1">
                  <from>
                    <xdr:col>5</xdr:col>
                    <xdr:colOff>19050</xdr:colOff>
                    <xdr:row>52</xdr:row>
                    <xdr:rowOff>76200</xdr:rowOff>
                  </from>
                  <to>
                    <xdr:col>6</xdr:col>
                    <xdr:colOff>9525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Drop Down 39">
              <controlPr defaultSize="0" autoLine="0" autoPict="0">
                <anchor moveWithCells="1">
                  <from>
                    <xdr:col>5</xdr:col>
                    <xdr:colOff>9525</xdr:colOff>
                    <xdr:row>60</xdr:row>
                    <xdr:rowOff>28575</xdr:rowOff>
                  </from>
                  <to>
                    <xdr:col>6</xdr:col>
                    <xdr:colOff>0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Drop Down 40">
              <controlPr defaultSize="0" autoLine="0" autoPict="0">
                <anchor moveWithCells="1">
                  <from>
                    <xdr:col>5</xdr:col>
                    <xdr:colOff>19050</xdr:colOff>
                    <xdr:row>61</xdr:row>
                    <xdr:rowOff>257175</xdr:rowOff>
                  </from>
                  <to>
                    <xdr:col>6</xdr:col>
                    <xdr:colOff>9525</xdr:colOff>
                    <xdr:row>61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Drop Down 41">
              <controlPr defaultSize="0" autoLine="0" autoPict="0">
                <anchor moveWithCells="1">
                  <from>
                    <xdr:col>5</xdr:col>
                    <xdr:colOff>0</xdr:colOff>
                    <xdr:row>75</xdr:row>
                    <xdr:rowOff>409575</xdr:rowOff>
                  </from>
                  <to>
                    <xdr:col>5</xdr:col>
                    <xdr:colOff>438150</xdr:colOff>
                    <xdr:row>75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Drop Down 42">
              <controlPr defaultSize="0" autoLine="0" autoPict="0">
                <anchor moveWithCells="1">
                  <from>
                    <xdr:col>5</xdr:col>
                    <xdr:colOff>9525</xdr:colOff>
                    <xdr:row>76</xdr:row>
                    <xdr:rowOff>419100</xdr:rowOff>
                  </from>
                  <to>
                    <xdr:col>6</xdr:col>
                    <xdr:colOff>0</xdr:colOff>
                    <xdr:row>76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3" name="Drop Down 43">
              <controlPr defaultSize="0" autoLine="0" autoPict="0">
                <anchor moveWithCells="1">
                  <from>
                    <xdr:col>5</xdr:col>
                    <xdr:colOff>9525</xdr:colOff>
                    <xdr:row>90</xdr:row>
                    <xdr:rowOff>1571625</xdr:rowOff>
                  </from>
                  <to>
                    <xdr:col>6</xdr:col>
                    <xdr:colOff>0</xdr:colOff>
                    <xdr:row>90</xdr:row>
                    <xdr:rowOff>1733550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4" name="Drop Down 44">
              <controlPr defaultSize="0" autoLine="0" autoPict="0">
                <anchor moveWithCells="1">
                  <from>
                    <xdr:col>5</xdr:col>
                    <xdr:colOff>19050</xdr:colOff>
                    <xdr:row>91</xdr:row>
                    <xdr:rowOff>1000125</xdr:rowOff>
                  </from>
                  <to>
                    <xdr:col>6</xdr:col>
                    <xdr:colOff>9525</xdr:colOff>
                    <xdr:row>91</xdr:row>
                    <xdr:rowOff>1162050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5" name="Drop Down 45">
              <controlPr defaultSize="0" autoLine="0" autoPict="0">
                <anchor moveWithCells="1">
                  <from>
                    <xdr:col>5</xdr:col>
                    <xdr:colOff>9525</xdr:colOff>
                    <xdr:row>99</xdr:row>
                    <xdr:rowOff>19050</xdr:rowOff>
                  </from>
                  <to>
                    <xdr:col>6</xdr:col>
                    <xdr:colOff>0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6" name="Drop Down 46">
              <controlPr defaultSize="0" autoLine="0" autoPict="0">
                <anchor moveWithCells="1">
                  <from>
                    <xdr:col>5</xdr:col>
                    <xdr:colOff>9525</xdr:colOff>
                    <xdr:row>100</xdr:row>
                    <xdr:rowOff>19050</xdr:rowOff>
                  </from>
                  <to>
                    <xdr:col>6</xdr:col>
                    <xdr:colOff>0</xdr:colOff>
                    <xdr:row>100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7" name="Drop Down 47">
              <controlPr defaultSize="0" autoLine="0" autoPict="0">
                <anchor moveWithCells="1">
                  <from>
                    <xdr:col>5</xdr:col>
                    <xdr:colOff>9525</xdr:colOff>
                    <xdr:row>101</xdr:row>
                    <xdr:rowOff>19050</xdr:rowOff>
                  </from>
                  <to>
                    <xdr:col>6</xdr:col>
                    <xdr:colOff>0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8" name="Drop Down 48">
              <controlPr defaultSize="0" autoLine="0" autoPict="0">
                <anchor moveWithCells="1">
                  <from>
                    <xdr:col>5</xdr:col>
                    <xdr:colOff>9525</xdr:colOff>
                    <xdr:row>102</xdr:row>
                    <xdr:rowOff>19050</xdr:rowOff>
                  </from>
                  <to>
                    <xdr:col>6</xdr:col>
                    <xdr:colOff>0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9" name="Drop Down 49">
              <controlPr defaultSize="0" autoLine="0" autoPict="0">
                <anchor moveWithCells="1">
                  <from>
                    <xdr:col>5</xdr:col>
                    <xdr:colOff>9525</xdr:colOff>
                    <xdr:row>103</xdr:row>
                    <xdr:rowOff>19050</xdr:rowOff>
                  </from>
                  <to>
                    <xdr:col>6</xdr:col>
                    <xdr:colOff>0</xdr:colOff>
                    <xdr:row>103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0" name="Drop Down 50">
              <controlPr defaultSize="0" autoLine="0" autoPict="0">
                <anchor moveWithCells="1">
                  <from>
                    <xdr:col>5</xdr:col>
                    <xdr:colOff>9525</xdr:colOff>
                    <xdr:row>104</xdr:row>
                    <xdr:rowOff>19050</xdr:rowOff>
                  </from>
                  <to>
                    <xdr:col>6</xdr:col>
                    <xdr:colOff>0</xdr:colOff>
                    <xdr:row>104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D19"/>
  <sheetViews>
    <sheetView workbookViewId="0">
      <selection activeCell="C18" sqref="C18"/>
    </sheetView>
  </sheetViews>
  <sheetFormatPr defaultRowHeight="15" x14ac:dyDescent="0.25"/>
  <sheetData>
    <row r="2" spans="1:4" x14ac:dyDescent="0.25">
      <c r="A2" s="18" t="s">
        <v>54</v>
      </c>
      <c r="B2" s="18" t="s">
        <v>55</v>
      </c>
      <c r="C2" s="22" t="s">
        <v>7</v>
      </c>
      <c r="D2" s="23" t="s">
        <v>64</v>
      </c>
    </row>
    <row r="3" spans="1:4" x14ac:dyDescent="0.25">
      <c r="B3" s="10"/>
      <c r="C3" t="s">
        <v>65</v>
      </c>
      <c r="D3">
        <v>4</v>
      </c>
    </row>
    <row r="4" spans="1:4" x14ac:dyDescent="0.25">
      <c r="A4" s="10" t="s">
        <v>49</v>
      </c>
      <c r="B4" s="10">
        <v>2003</v>
      </c>
      <c r="C4" t="s">
        <v>10</v>
      </c>
      <c r="D4">
        <v>4</v>
      </c>
    </row>
    <row r="5" spans="1:4" x14ac:dyDescent="0.25">
      <c r="A5" s="10" t="s">
        <v>50</v>
      </c>
      <c r="B5" s="10">
        <v>2004</v>
      </c>
      <c r="C5" t="s">
        <v>59</v>
      </c>
      <c r="D5">
        <v>3.7</v>
      </c>
    </row>
    <row r="6" spans="1:4" x14ac:dyDescent="0.25">
      <c r="A6" s="10" t="s">
        <v>52</v>
      </c>
      <c r="B6" s="10">
        <v>2005</v>
      </c>
      <c r="C6" t="s">
        <v>57</v>
      </c>
      <c r="D6">
        <v>3.3</v>
      </c>
    </row>
    <row r="7" spans="1:4" x14ac:dyDescent="0.25">
      <c r="A7" s="10" t="s">
        <v>53</v>
      </c>
      <c r="B7" s="10">
        <v>2006</v>
      </c>
      <c r="C7" t="s">
        <v>14</v>
      </c>
      <c r="D7">
        <v>3</v>
      </c>
    </row>
    <row r="8" spans="1:4" x14ac:dyDescent="0.25">
      <c r="A8" s="10"/>
      <c r="B8" s="10">
        <v>2007</v>
      </c>
      <c r="C8" t="s">
        <v>60</v>
      </c>
      <c r="D8">
        <v>2.7</v>
      </c>
    </row>
    <row r="9" spans="1:4" x14ac:dyDescent="0.25">
      <c r="A9" s="10"/>
      <c r="B9" s="10">
        <v>2010</v>
      </c>
      <c r="C9" t="s">
        <v>58</v>
      </c>
      <c r="D9">
        <v>2.2999999999999998</v>
      </c>
    </row>
    <row r="10" spans="1:4" x14ac:dyDescent="0.25">
      <c r="C10" t="s">
        <v>16</v>
      </c>
      <c r="D10">
        <v>2</v>
      </c>
    </row>
    <row r="11" spans="1:4" x14ac:dyDescent="0.25">
      <c r="C11" t="s">
        <v>61</v>
      </c>
      <c r="D11">
        <v>1.7</v>
      </c>
    </row>
    <row r="12" spans="1:4" x14ac:dyDescent="0.25">
      <c r="C12" t="s">
        <v>62</v>
      </c>
      <c r="D12">
        <v>1.3</v>
      </c>
    </row>
    <row r="13" spans="1:4" x14ac:dyDescent="0.25">
      <c r="C13" t="s">
        <v>18</v>
      </c>
      <c r="D13">
        <v>1</v>
      </c>
    </row>
    <row r="14" spans="1:4" x14ac:dyDescent="0.25">
      <c r="C14" t="s">
        <v>63</v>
      </c>
      <c r="D14">
        <v>0.7</v>
      </c>
    </row>
    <row r="15" spans="1:4" x14ac:dyDescent="0.25">
      <c r="C15" t="s">
        <v>23</v>
      </c>
      <c r="D15">
        <v>0</v>
      </c>
    </row>
    <row r="16" spans="1:4" x14ac:dyDescent="0.25">
      <c r="C16" s="24" t="s">
        <v>45</v>
      </c>
      <c r="D16" s="25">
        <v>-1</v>
      </c>
    </row>
    <row r="17" spans="3:4" x14ac:dyDescent="0.25">
      <c r="C17" t="s">
        <v>56</v>
      </c>
      <c r="D17" s="25">
        <v>-2</v>
      </c>
    </row>
    <row r="18" spans="3:4" x14ac:dyDescent="0.25">
      <c r="C18" t="s">
        <v>66</v>
      </c>
      <c r="D18">
        <v>-3</v>
      </c>
    </row>
    <row r="19" spans="3:4" x14ac:dyDescent="0.25">
      <c r="C19" t="s">
        <v>71</v>
      </c>
      <c r="D19">
        <v>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76"/>
  <sheetViews>
    <sheetView topLeftCell="A52" workbookViewId="0">
      <selection activeCell="B77" sqref="B77"/>
    </sheetView>
  </sheetViews>
  <sheetFormatPr defaultRowHeight="15" x14ac:dyDescent="0.25"/>
  <cols>
    <col min="1" max="1" width="20.140625" bestFit="1" customWidth="1"/>
  </cols>
  <sheetData>
    <row r="1" spans="1:2" x14ac:dyDescent="0.25">
      <c r="A1" s="67" t="s">
        <v>125</v>
      </c>
      <c r="B1" t="s">
        <v>126</v>
      </c>
    </row>
    <row r="2" spans="1:2" x14ac:dyDescent="0.25">
      <c r="B2" t="s">
        <v>127</v>
      </c>
    </row>
    <row r="3" spans="1:2" x14ac:dyDescent="0.25">
      <c r="B3" t="s">
        <v>128</v>
      </c>
    </row>
    <row r="4" spans="1:2" x14ac:dyDescent="0.25">
      <c r="B4" t="s">
        <v>129</v>
      </c>
    </row>
    <row r="5" spans="1:2" x14ac:dyDescent="0.25">
      <c r="B5" t="s">
        <v>130</v>
      </c>
    </row>
    <row r="6" spans="1:2" x14ac:dyDescent="0.25">
      <c r="B6" t="s">
        <v>131</v>
      </c>
    </row>
    <row r="10" spans="1:2" x14ac:dyDescent="0.25">
      <c r="A10" s="67" t="s">
        <v>132</v>
      </c>
      <c r="B10" t="s">
        <v>133</v>
      </c>
    </row>
    <row r="11" spans="1:2" x14ac:dyDescent="0.25">
      <c r="B11" t="s">
        <v>134</v>
      </c>
    </row>
    <row r="12" spans="1:2" x14ac:dyDescent="0.25">
      <c r="B12" t="s">
        <v>135</v>
      </c>
    </row>
    <row r="13" spans="1:2" x14ac:dyDescent="0.25">
      <c r="B13" t="s">
        <v>136</v>
      </c>
    </row>
    <row r="18" spans="1:2" x14ac:dyDescent="0.25">
      <c r="A18" s="67" t="s">
        <v>137</v>
      </c>
      <c r="B18" t="s">
        <v>49</v>
      </c>
    </row>
    <row r="19" spans="1:2" x14ac:dyDescent="0.25">
      <c r="B19" t="s">
        <v>50</v>
      </c>
    </row>
    <row r="20" spans="1:2" x14ac:dyDescent="0.25">
      <c r="B20" t="s">
        <v>138</v>
      </c>
    </row>
    <row r="23" spans="1:2" x14ac:dyDescent="0.25">
      <c r="A23" t="s">
        <v>139</v>
      </c>
      <c r="B23" t="s">
        <v>140</v>
      </c>
    </row>
    <row r="24" spans="1:2" x14ac:dyDescent="0.25">
      <c r="B24" t="s">
        <v>141</v>
      </c>
    </row>
    <row r="25" spans="1:2" x14ac:dyDescent="0.25">
      <c r="B25" t="s">
        <v>142</v>
      </c>
    </row>
    <row r="26" spans="1:2" x14ac:dyDescent="0.25">
      <c r="B26" t="s">
        <v>193</v>
      </c>
    </row>
    <row r="27" spans="1:2" x14ac:dyDescent="0.25">
      <c r="B27" t="s">
        <v>195</v>
      </c>
    </row>
    <row r="28" spans="1:2" x14ac:dyDescent="0.25">
      <c r="B28" t="s">
        <v>194</v>
      </c>
    </row>
    <row r="29" spans="1:2" x14ac:dyDescent="0.25">
      <c r="B29" t="s">
        <v>143</v>
      </c>
    </row>
    <row r="30" spans="1:2" x14ac:dyDescent="0.25">
      <c r="B30" t="s">
        <v>196</v>
      </c>
    </row>
    <row r="31" spans="1:2" x14ac:dyDescent="0.25">
      <c r="B31" t="s">
        <v>144</v>
      </c>
    </row>
    <row r="32" spans="1:2" x14ac:dyDescent="0.25">
      <c r="B32" t="s">
        <v>192</v>
      </c>
    </row>
    <row r="33" spans="2:2" x14ac:dyDescent="0.25">
      <c r="B33" t="s">
        <v>145</v>
      </c>
    </row>
    <row r="34" spans="2:2" x14ac:dyDescent="0.25">
      <c r="B34" t="s">
        <v>146</v>
      </c>
    </row>
    <row r="35" spans="2:2" x14ac:dyDescent="0.25">
      <c r="B35" t="s">
        <v>191</v>
      </c>
    </row>
    <row r="36" spans="2:2" x14ac:dyDescent="0.25">
      <c r="B36" t="s">
        <v>147</v>
      </c>
    </row>
    <row r="37" spans="2:2" x14ac:dyDescent="0.25">
      <c r="B37" t="s">
        <v>148</v>
      </c>
    </row>
    <row r="38" spans="2:2" x14ac:dyDescent="0.25">
      <c r="B38" t="s">
        <v>149</v>
      </c>
    </row>
    <row r="39" spans="2:2" x14ac:dyDescent="0.25">
      <c r="B39" t="s">
        <v>133</v>
      </c>
    </row>
    <row r="40" spans="2:2" x14ac:dyDescent="0.25">
      <c r="B40" t="s">
        <v>134</v>
      </c>
    </row>
    <row r="41" spans="2:2" x14ac:dyDescent="0.25">
      <c r="B41" t="s">
        <v>135</v>
      </c>
    </row>
    <row r="42" spans="2:2" x14ac:dyDescent="0.25">
      <c r="B42" t="s">
        <v>136</v>
      </c>
    </row>
    <row r="43" spans="2:2" x14ac:dyDescent="0.25">
      <c r="B43" t="s">
        <v>160</v>
      </c>
    </row>
    <row r="44" spans="2:2" x14ac:dyDescent="0.25">
      <c r="B44" t="s">
        <v>161</v>
      </c>
    </row>
    <row r="45" spans="2:2" x14ac:dyDescent="0.25">
      <c r="B45" t="s">
        <v>150</v>
      </c>
    </row>
    <row r="46" spans="2:2" x14ac:dyDescent="0.25">
      <c r="B46" t="s">
        <v>151</v>
      </c>
    </row>
    <row r="47" spans="2:2" x14ac:dyDescent="0.25">
      <c r="B47" t="s">
        <v>152</v>
      </c>
    </row>
    <row r="48" spans="2:2" x14ac:dyDescent="0.25">
      <c r="B48" t="s">
        <v>187</v>
      </c>
    </row>
    <row r="49" spans="1:2" x14ac:dyDescent="0.25">
      <c r="B49" t="s">
        <v>188</v>
      </c>
    </row>
    <row r="50" spans="1:2" x14ac:dyDescent="0.25">
      <c r="B50" t="s">
        <v>189</v>
      </c>
    </row>
    <row r="51" spans="1:2" x14ac:dyDescent="0.25">
      <c r="B51" t="s">
        <v>190</v>
      </c>
    </row>
    <row r="52" spans="1:2" x14ac:dyDescent="0.25">
      <c r="B52" t="s">
        <v>153</v>
      </c>
    </row>
    <row r="53" spans="1:2" x14ac:dyDescent="0.25">
      <c r="B53" t="s">
        <v>154</v>
      </c>
    </row>
    <row r="54" spans="1:2" x14ac:dyDescent="0.25">
      <c r="B54" t="s">
        <v>155</v>
      </c>
    </row>
    <row r="55" spans="1:2" x14ac:dyDescent="0.25">
      <c r="B55" t="s">
        <v>156</v>
      </c>
    </row>
    <row r="56" spans="1:2" x14ac:dyDescent="0.25">
      <c r="B56" t="s">
        <v>157</v>
      </c>
    </row>
    <row r="57" spans="1:2" x14ac:dyDescent="0.25">
      <c r="B57" t="s">
        <v>158</v>
      </c>
    </row>
    <row r="58" spans="1:2" x14ac:dyDescent="0.25">
      <c r="B58" t="s">
        <v>159</v>
      </c>
    </row>
    <row r="62" spans="1:2" x14ac:dyDescent="0.25">
      <c r="A62" s="67" t="s">
        <v>162</v>
      </c>
      <c r="B62" t="s">
        <v>163</v>
      </c>
    </row>
    <row r="63" spans="1:2" x14ac:dyDescent="0.25">
      <c r="B63" t="s">
        <v>164</v>
      </c>
    </row>
    <row r="64" spans="1:2" x14ac:dyDescent="0.25">
      <c r="B64" t="s">
        <v>198</v>
      </c>
    </row>
    <row r="65" spans="2:2" x14ac:dyDescent="0.25">
      <c r="B65" t="s">
        <v>165</v>
      </c>
    </row>
    <row r="66" spans="2:2" x14ac:dyDescent="0.25">
      <c r="B66" t="s">
        <v>166</v>
      </c>
    </row>
    <row r="67" spans="2:2" x14ac:dyDescent="0.25">
      <c r="B67" t="s">
        <v>167</v>
      </c>
    </row>
    <row r="68" spans="2:2" x14ac:dyDescent="0.25">
      <c r="B68" t="s">
        <v>168</v>
      </c>
    </row>
    <row r="69" spans="2:2" x14ac:dyDescent="0.25">
      <c r="B69" t="s">
        <v>169</v>
      </c>
    </row>
    <row r="70" spans="2:2" x14ac:dyDescent="0.25">
      <c r="B70" t="s">
        <v>170</v>
      </c>
    </row>
    <row r="71" spans="2:2" x14ac:dyDescent="0.25">
      <c r="B71" t="s">
        <v>171</v>
      </c>
    </row>
    <row r="72" spans="2:2" x14ac:dyDescent="0.25">
      <c r="B72" t="s">
        <v>172</v>
      </c>
    </row>
    <row r="73" spans="2:2" x14ac:dyDescent="0.25">
      <c r="B73" t="s">
        <v>173</v>
      </c>
    </row>
    <row r="74" spans="2:2" x14ac:dyDescent="0.25">
      <c r="B74" t="s">
        <v>174</v>
      </c>
    </row>
    <row r="75" spans="2:2" x14ac:dyDescent="0.25">
      <c r="B75" t="s">
        <v>175</v>
      </c>
    </row>
    <row r="76" spans="2:2" x14ac:dyDescent="0.25">
      <c r="B76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CS_Advising_Sheet</vt:lpstr>
      <vt:lpstr>Scales</vt:lpstr>
      <vt:lpstr>CourseOptions</vt:lpstr>
      <vt:lpstr>CS_Advising_Sheet!Print_Area</vt:lpstr>
      <vt:lpstr>CS_Advising_Sheet!Print_Titles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Hossein Hakimzadeh</dc:creator>
  <cp:lastModifiedBy>Hossein Hakimzadeh</cp:lastModifiedBy>
  <cp:lastPrinted>2018-03-27T19:39:30Z</cp:lastPrinted>
  <dcterms:created xsi:type="dcterms:W3CDTF">2008-09-25T15:23:58Z</dcterms:created>
  <dcterms:modified xsi:type="dcterms:W3CDTF">2018-04-14T19:10:49Z</dcterms:modified>
</cp:coreProperties>
</file>