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A_Data\Bkup04_University\Univ_CS_Dept\1_Chair\Advising\BS Degrees\"/>
    </mc:Choice>
  </mc:AlternateContent>
  <xr:revisionPtr revIDLastSave="0" documentId="13_ncr:1_{3E6EE101-CF3E-4FDC-90B8-DB10A24C617F}" xr6:coauthVersionLast="40" xr6:coauthVersionMax="40" xr10:uidLastSave="{00000000-0000-0000-0000-000000000000}"/>
  <bookViews>
    <workbookView xWindow="-26085" yWindow="795" windowWidth="26220" windowHeight="11355" xr2:uid="{00000000-000D-0000-FFFF-FFFF00000000}"/>
  </bookViews>
  <sheets>
    <sheet name="CS_Advising_Sheet" sheetId="1" r:id="rId1"/>
    <sheet name="Scales" sheetId="2" r:id="rId2"/>
    <sheet name="CourseOptions" sheetId="3" r:id="rId3"/>
  </sheets>
  <definedNames>
    <definedName name="_xlnm.Print_Titles" localSheetId="0">CS_Advising_Sheet!$5:$8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76" i="1" l="1"/>
  <c r="J76" i="1"/>
  <c r="K76" i="1"/>
  <c r="I75" i="1"/>
  <c r="J75" i="1"/>
  <c r="K75" i="1"/>
  <c r="I77" i="1"/>
  <c r="J77" i="1"/>
  <c r="K77" i="1"/>
  <c r="I78" i="1"/>
  <c r="J78" i="1"/>
  <c r="K78" i="1"/>
  <c r="I79" i="1"/>
  <c r="J79" i="1"/>
  <c r="K79" i="1"/>
  <c r="I80" i="1"/>
  <c r="J80" i="1"/>
  <c r="K80" i="1"/>
  <c r="K71" i="1"/>
  <c r="I71" i="1"/>
  <c r="J71" i="1"/>
  <c r="I12" i="1" l="1"/>
  <c r="J12" i="1"/>
  <c r="I13" i="1"/>
  <c r="J13" i="1"/>
  <c r="I14" i="1"/>
  <c r="J14" i="1"/>
  <c r="I15" i="1"/>
  <c r="J15" i="1"/>
  <c r="I16" i="1"/>
  <c r="J16" i="1"/>
  <c r="I17" i="1"/>
  <c r="J17" i="1"/>
  <c r="I24" i="1"/>
  <c r="J24" i="1"/>
  <c r="I25" i="1"/>
  <c r="J25" i="1"/>
  <c r="I26" i="1"/>
  <c r="J26" i="1"/>
  <c r="I33" i="1"/>
  <c r="J33" i="1"/>
  <c r="I34" i="1"/>
  <c r="J34" i="1"/>
  <c r="I42" i="1"/>
  <c r="J42" i="1"/>
  <c r="I72" i="1"/>
  <c r="J72" i="1"/>
  <c r="I73" i="1"/>
  <c r="J73" i="1"/>
  <c r="I74" i="1"/>
  <c r="J74" i="1"/>
  <c r="I81" i="1"/>
  <c r="J81" i="1"/>
  <c r="I82" i="1"/>
  <c r="J82" i="1"/>
  <c r="I62" i="1"/>
  <c r="J62" i="1"/>
  <c r="I50" i="1"/>
  <c r="J50" i="1"/>
  <c r="I51" i="1"/>
  <c r="J51" i="1"/>
  <c r="I52" i="1"/>
  <c r="J52" i="1"/>
  <c r="I53" i="1"/>
  <c r="J53" i="1"/>
  <c r="I104" i="1"/>
  <c r="J104" i="1"/>
  <c r="I105" i="1"/>
  <c r="J105" i="1"/>
  <c r="I106" i="1"/>
  <c r="J106" i="1"/>
  <c r="I107" i="1"/>
  <c r="J107" i="1"/>
  <c r="I108" i="1"/>
  <c r="J108" i="1"/>
  <c r="J103" i="1"/>
  <c r="I103" i="1"/>
  <c r="I95" i="1"/>
  <c r="J95" i="1"/>
  <c r="I179" i="1"/>
  <c r="J179" i="1"/>
  <c r="I180" i="1"/>
  <c r="J180" i="1"/>
  <c r="I181" i="1"/>
  <c r="J181" i="1"/>
  <c r="I182" i="1"/>
  <c r="J182" i="1"/>
  <c r="J178" i="1"/>
  <c r="I178" i="1"/>
  <c r="J94" i="1"/>
  <c r="I94" i="1"/>
  <c r="J70" i="1"/>
  <c r="I70" i="1"/>
  <c r="J61" i="1"/>
  <c r="I61" i="1"/>
  <c r="J49" i="1"/>
  <c r="I49" i="1"/>
  <c r="J41" i="1"/>
  <c r="I41" i="1"/>
  <c r="J32" i="1"/>
  <c r="I32" i="1"/>
  <c r="J23" i="1"/>
  <c r="I23" i="1"/>
  <c r="J11" i="1"/>
  <c r="I11" i="1"/>
  <c r="K108" i="1"/>
  <c r="K107" i="1"/>
  <c r="K106" i="1"/>
  <c r="K105" i="1"/>
  <c r="K104" i="1"/>
  <c r="K103" i="1"/>
  <c r="K94" i="1"/>
  <c r="K95" i="1"/>
  <c r="K179" i="1"/>
  <c r="K180" i="1"/>
  <c r="K181" i="1"/>
  <c r="K182" i="1"/>
  <c r="K178" i="1"/>
  <c r="K72" i="1"/>
  <c r="K73" i="1"/>
  <c r="K74" i="1"/>
  <c r="K81" i="1"/>
  <c r="K82" i="1"/>
  <c r="K62" i="1"/>
  <c r="K70" i="1"/>
  <c r="K61" i="1"/>
  <c r="K50" i="1"/>
  <c r="K51" i="1"/>
  <c r="K52" i="1"/>
  <c r="K53" i="1"/>
  <c r="K49" i="1"/>
  <c r="K42" i="1"/>
  <c r="K41" i="1"/>
  <c r="K33" i="1"/>
  <c r="K34" i="1"/>
  <c r="K32" i="1"/>
  <c r="K24" i="1"/>
  <c r="K25" i="1"/>
  <c r="K26" i="1"/>
  <c r="K23" i="1"/>
  <c r="K17" i="1"/>
  <c r="K16" i="1"/>
  <c r="K15" i="1"/>
  <c r="K14" i="1"/>
  <c r="K13" i="1"/>
  <c r="K12" i="1"/>
  <c r="K11" i="1"/>
  <c r="J63" i="1" l="1"/>
  <c r="I43" i="1"/>
  <c r="I27" i="1"/>
  <c r="I183" i="1"/>
  <c r="J96" i="1"/>
  <c r="K96" i="1" s="1"/>
  <c r="I18" i="1"/>
  <c r="I63" i="1"/>
  <c r="J35" i="1"/>
  <c r="I109" i="1"/>
  <c r="J18" i="1"/>
  <c r="K18" i="1" s="1"/>
  <c r="J43" i="1"/>
  <c r="K43" i="1" s="1"/>
  <c r="I35" i="1"/>
  <c r="J183" i="1"/>
  <c r="K185" i="1" s="1"/>
  <c r="J27" i="1"/>
  <c r="K27" i="1" s="1"/>
  <c r="I96" i="1"/>
  <c r="K35" i="1"/>
  <c r="J83" i="1"/>
  <c r="K83" i="1" s="1"/>
  <c r="I83" i="1"/>
  <c r="K63" i="1"/>
  <c r="J109" i="1"/>
  <c r="K109" i="1" s="1"/>
  <c r="J54" i="1"/>
  <c r="I54" i="1"/>
  <c r="K6" i="1" l="1"/>
  <c r="K7" i="1" s="1"/>
  <c r="K5" i="1"/>
  <c r="K54" i="1"/>
</calcChain>
</file>

<file path=xl/sharedStrings.xml><?xml version="1.0" encoding="utf-8"?>
<sst xmlns="http://schemas.openxmlformats.org/spreadsheetml/2006/main" count="368" uniqueCount="198">
  <si>
    <t>NAME:</t>
  </si>
  <si>
    <t xml:space="preserve">ID#: </t>
  </si>
  <si>
    <t xml:space="preserve">DATE: </t>
  </si>
  <si>
    <t>FUNDAMENTAL LITERACIES: (13 - 19 credits)</t>
  </si>
  <si>
    <t>Course No.</t>
  </si>
  <si>
    <t>Title</t>
  </si>
  <si>
    <t>Credit</t>
  </si>
  <si>
    <t>Grade</t>
  </si>
  <si>
    <t>Semester</t>
  </si>
  <si>
    <t>Notes:</t>
  </si>
  <si>
    <t>A</t>
  </si>
  <si>
    <t>ENG-W 131</t>
  </si>
  <si>
    <t xml:space="preserve">English Composition </t>
  </si>
  <si>
    <t>A grade of C or better is required.</t>
  </si>
  <si>
    <t>B</t>
  </si>
  <si>
    <t>Critical Thinking</t>
  </si>
  <si>
    <t>C</t>
  </si>
  <si>
    <t>Oral Communication</t>
  </si>
  <si>
    <t>D</t>
  </si>
  <si>
    <t>Visual  Literary</t>
  </si>
  <si>
    <t>E</t>
  </si>
  <si>
    <t>Quantitative Reasoning</t>
  </si>
  <si>
    <t>Satisfied by required Mathematics courses</t>
  </si>
  <si>
    <t>F</t>
  </si>
  <si>
    <t>Information Literacy</t>
  </si>
  <si>
    <t>Should be taken with ENG W131</t>
  </si>
  <si>
    <t>G</t>
  </si>
  <si>
    <t>Computer Literacy</t>
  </si>
  <si>
    <t>Satisfied by required Computer Science courses</t>
  </si>
  <si>
    <t>COMMON CORE (12 Credits) At least one of the following must be at the 300 level.</t>
  </si>
  <si>
    <t>The Natural World</t>
  </si>
  <si>
    <t>Human Behavior &amp; Social Institutions</t>
  </si>
  <si>
    <t>Literary and Intellectual Traditions</t>
  </si>
  <si>
    <t>T190 or T390 (CMLT, ENG, FINA, HIST, PHIL, MUS, etc.)</t>
  </si>
  <si>
    <t>Art, Aesthetics and Creativity</t>
  </si>
  <si>
    <t>A190 or A399 (FINA, MUS, THTR, etc.)</t>
  </si>
  <si>
    <t>CONTEMPORARY SOCIAL VALUES (8 Credits)</t>
  </si>
  <si>
    <t>Non-Western Cultures</t>
  </si>
  <si>
    <t>(e.g., ANTH E105, POLS Y109)</t>
  </si>
  <si>
    <t>Diversity in U.S. Society</t>
  </si>
  <si>
    <t xml:space="preserve">Health and Wellness </t>
  </si>
  <si>
    <t>LANGUAGE STUDIES (6 Credits)</t>
  </si>
  <si>
    <t>I</t>
  </si>
  <si>
    <t>J</t>
  </si>
  <si>
    <t>Total Credits Completed:</t>
  </si>
  <si>
    <t>GPA Units</t>
  </si>
  <si>
    <t>Fall</t>
  </si>
  <si>
    <t>Spring</t>
  </si>
  <si>
    <t>Year</t>
  </si>
  <si>
    <t>Sum I</t>
  </si>
  <si>
    <t>Sum II</t>
  </si>
  <si>
    <t>Semesters</t>
  </si>
  <si>
    <t>Years</t>
  </si>
  <si>
    <t>S</t>
  </si>
  <si>
    <t>B+</t>
  </si>
  <si>
    <t>C+</t>
  </si>
  <si>
    <t>A-</t>
  </si>
  <si>
    <t>B-</t>
  </si>
  <si>
    <t>C-</t>
  </si>
  <si>
    <t>D+</t>
  </si>
  <si>
    <t>D-</t>
  </si>
  <si>
    <t>Points</t>
  </si>
  <si>
    <t>A+</t>
  </si>
  <si>
    <t>.</t>
  </si>
  <si>
    <t>Hrs Passed</t>
  </si>
  <si>
    <t>GPA Hrs</t>
  </si>
  <si>
    <t>GPA Hrs:</t>
  </si>
  <si>
    <t>GPA:</t>
  </si>
  <si>
    <t>-</t>
  </si>
  <si>
    <t>Credits Passed:</t>
  </si>
  <si>
    <t>Cummulative GPA:</t>
  </si>
  <si>
    <t>Cummulative GPA Hours:</t>
  </si>
  <si>
    <t>Finite Mathematics</t>
  </si>
  <si>
    <t>MATH M118</t>
  </si>
  <si>
    <t>(Grade of C or better)</t>
  </si>
  <si>
    <t>INFO-I 101</t>
  </si>
  <si>
    <t>Math. Found. of Informatics</t>
  </si>
  <si>
    <t xml:space="preserve">Social Informatics </t>
  </si>
  <si>
    <t>COGNATE AREA  (15-18 Credits)</t>
  </si>
  <si>
    <t xml:space="preserve">GENERAL ELECTIVES (approximately 12 Credits) </t>
  </si>
  <si>
    <t>** Course substitutions must be approved by the director of Informatics.</t>
  </si>
  <si>
    <t>Natural World</t>
  </si>
  <si>
    <t>10 Additional Science Credits, from at least two science departments</t>
  </si>
  <si>
    <t>e.g., INFO-I310, FINA A109, JOUR J210</t>
  </si>
  <si>
    <t>Statistics (300 level) approved by the informatics director</t>
  </si>
  <si>
    <t>For students who entered the College of Liberal Arts &amp; Sciences starting Fall 2005 or after</t>
  </si>
  <si>
    <t>SPCH-S 121</t>
  </si>
  <si>
    <t>N190 or N390 (BIOL, CHEM, GEOL, PHYS, ASTR, etc.)</t>
  </si>
  <si>
    <t>(e.g., SOC S161, HIST-H105 or H106)</t>
  </si>
  <si>
    <t>(e.g., HPER N220, NURS B109 plus HPER-E100-level)</t>
  </si>
  <si>
    <t>Two semesters in a single language, or equivalent (e.g., three years of one foreign language in high school with at least a “C” average).</t>
  </si>
  <si>
    <t>N190 or N390 (Common Core)</t>
  </si>
  <si>
    <t>QUANTITATIVE AND ANALYTICAL SKILLS (6 Credits) (A grade of C or better is required)</t>
  </si>
  <si>
    <t>e. g. ,MATH M365 , SOC-S 351, MATH-K 300, MATH-K 310, PSY-K 300, PSY-K 310
 (Grade of C or better)</t>
  </si>
  <si>
    <t>e.g., CSCI-C250, PHIL- P 105, P 110, P 150</t>
  </si>
  <si>
    <t>B190 or B399 (COGS, POLS, PSY, SOC, etc.)</t>
  </si>
  <si>
    <t>Two of the following list of courses: 
BIOL-L 311 Genetics
BUS-K 301 Enterprise Resource Planning
CSCI-A 340 Introduction to Web Programming 
CSCI-C 335 Computer Structures 
CSCI-B 424 Parallel and Distributed Programming
CSCI-C 435 Operating Systems I
CSCI-B 438 Computer Networks
CSCI-C 463 Artificial Intelligence
CSCI-C 481 Interactive Computer Graphics 
ENG-W 315 Writing for the Web, ENG-W 367 Writing for Multimedia,  
FINA-P 374 Computer Arts and Design II
INFO-I 3XX or 4XX Informatics Courses 
MATH-M 365 Probability and Statistics 
PHIL-P 338 Philosophy of Technology
PHYS-P 334 Fundamentals of Optics
PSY-P 335 Cognitive Psychology
PSY-P 438 Language and Cognition
SOC-S 319 Sociology of Science  
SOC-S 451 Web Based Survey Techniques</t>
  </si>
  <si>
    <t>Total Credits Required:  120</t>
  </si>
  <si>
    <t>N190/N390</t>
  </si>
  <si>
    <t>For additional GEN-ED courses please see:  https://www.iusb.edu/general-educ/gened_curriculm.php</t>
  </si>
  <si>
    <t>PHYSICAL &amp; LIFE SCIENCES (10 Credits)</t>
  </si>
  <si>
    <t>INFO-I 310</t>
  </si>
  <si>
    <t>MATH-M 118</t>
  </si>
  <si>
    <t>COAS-Q 110</t>
  </si>
  <si>
    <t>Stat Classes:</t>
  </si>
  <si>
    <t>MATH M365</t>
  </si>
  <si>
    <t>SOC-S 351</t>
  </si>
  <si>
    <t>MATH-K 300</t>
  </si>
  <si>
    <t>MATH-K 310</t>
  </si>
  <si>
    <t>PSY-K 300</t>
  </si>
  <si>
    <t>PSY-K 310</t>
  </si>
  <si>
    <t>Pick 2 from List:</t>
  </si>
  <si>
    <t>I300 Human-Computer Interaction</t>
  </si>
  <si>
    <t>I303 Organizational Informatics</t>
  </si>
  <si>
    <t>I310 Multimedia Arts and Technology</t>
  </si>
  <si>
    <t>I320 Distrib. Sys. &amp; Collab. Comp.</t>
  </si>
  <si>
    <t>Semesters:</t>
  </si>
  <si>
    <t>Summer</t>
  </si>
  <si>
    <t>Informatics Electives:</t>
  </si>
  <si>
    <t>BIOL-L 311 Genetics</t>
  </si>
  <si>
    <t>BUS-K 301 Enterprise Resource Planning</t>
  </si>
  <si>
    <t>CSCI-A 340 Intro to Web Programming</t>
  </si>
  <si>
    <t>CSCI-C 335 Computer Structures</t>
  </si>
  <si>
    <t>CSCI-B 424 Parallel and Distributed Programming</t>
  </si>
  <si>
    <t>CSCI-C 435 Operating Systems</t>
  </si>
  <si>
    <t>CSCI-B 438 Computer Networks</t>
  </si>
  <si>
    <t>CSCI-C 463 Artificial Intelligence</t>
  </si>
  <si>
    <t>CSCI-C 481 Interactive Computer Graphics</t>
  </si>
  <si>
    <t>CSCI-C 490 Topics</t>
  </si>
  <si>
    <t>ENG-W 315 Writing for the Web</t>
  </si>
  <si>
    <t>ENG-W 367 Writing for Multimedia</t>
  </si>
  <si>
    <t>FINA-P 374 Computer Arts and Design II</t>
  </si>
  <si>
    <t>INMS-N 369 Interactive Multimedia</t>
  </si>
  <si>
    <t>INMS-N 302 Digital 3D Art &amp; Design 2</t>
  </si>
  <si>
    <t>INMS-N 303 Digital 3D Art &amp; Design 3</t>
  </si>
  <si>
    <t>INMS-N 313 Interactive Game Design</t>
  </si>
  <si>
    <t>TEL-T 336 Digital Video Production</t>
  </si>
  <si>
    <t>MATH-M 365 Probability and Statistics</t>
  </si>
  <si>
    <t>PHIL-P 338 Philosophy of Technology</t>
  </si>
  <si>
    <t>PHYS-P 334 Fundamentals of Optics</t>
  </si>
  <si>
    <t>PSY-P 335 Cognitive Psychology</t>
  </si>
  <si>
    <t>PSY-P 438 Language and Cognition</t>
  </si>
  <si>
    <t>SOC-S 319 Sociology of Science</t>
  </si>
  <si>
    <t>SOC-S 451 Web Based Survey Techniques</t>
  </si>
  <si>
    <t>INFO-I 3XX Informatics Course</t>
  </si>
  <si>
    <t>INFO-I 4XX Informatics Course</t>
  </si>
  <si>
    <t>Cognate courses can not dual count for both major and cogante. Consult the director of informatics if you have any questions</t>
  </si>
  <si>
    <t>Cognates:</t>
  </si>
  <si>
    <t>Web Development</t>
  </si>
  <si>
    <t>Health Informatics (online)</t>
  </si>
  <si>
    <t>Last Revised:  5/2017</t>
  </si>
  <si>
    <t>BACHELOR of Science in Informatics (ONLINE)</t>
  </si>
  <si>
    <t>INFO-C 100</t>
  </si>
  <si>
    <t>Informatics Foundation</t>
  </si>
  <si>
    <t xml:space="preserve">INFO-C 201 </t>
  </si>
  <si>
    <t>INFO-C 203</t>
  </si>
  <si>
    <t>Problem Solving and Programming 1</t>
  </si>
  <si>
    <t>Problem Solving and Programming 2</t>
  </si>
  <si>
    <t>Data Representation and Organization</t>
  </si>
  <si>
    <t>INFO-C 112</t>
  </si>
  <si>
    <t>Tools of Informatics</t>
  </si>
  <si>
    <t>INFO-C 452</t>
  </si>
  <si>
    <t>Project Management</t>
  </si>
  <si>
    <t>System Implementation</t>
  </si>
  <si>
    <t>System Design</t>
  </si>
  <si>
    <t>INFO-C 399</t>
  </si>
  <si>
    <t>Database Systems</t>
  </si>
  <si>
    <t>INFO-C 413</t>
  </si>
  <si>
    <t>Web Design and Development</t>
  </si>
  <si>
    <t>Cognate 3</t>
  </si>
  <si>
    <t>Cognate 5</t>
  </si>
  <si>
    <t>Cognate 4</t>
  </si>
  <si>
    <t>Cognate 6</t>
  </si>
  <si>
    <t>INFO-C 451</t>
  </si>
  <si>
    <t xml:space="preserve">INFO-C 210 </t>
  </si>
  <si>
    <t>INFO-C 211</t>
  </si>
  <si>
    <t>INFO-C 307</t>
  </si>
  <si>
    <t>Cognate 7</t>
  </si>
  <si>
    <t>Cognate 8</t>
  </si>
  <si>
    <t>Cognate 9</t>
  </si>
  <si>
    <t>Cognate 10</t>
  </si>
  <si>
    <t>Cognate 11</t>
  </si>
  <si>
    <t>Cognate 12</t>
  </si>
  <si>
    <t>Cognate 13</t>
  </si>
  <si>
    <t>Cognate 14</t>
  </si>
  <si>
    <t>Cognate 15</t>
  </si>
  <si>
    <t>Cognate 16</t>
  </si>
  <si>
    <t>Take together with C112</t>
  </si>
  <si>
    <t>Take together with C100</t>
  </si>
  <si>
    <t>P: MATH-M118, Same as INFO-I 201 at IUSB</t>
  </si>
  <si>
    <t>P: C100, Same as INFO-I 202 at IUSB</t>
  </si>
  <si>
    <t>INFO-C 300</t>
  </si>
  <si>
    <t>Human Computer Interaction</t>
  </si>
  <si>
    <t>P: C211, Same as I300 at IUSB</t>
  </si>
  <si>
    <t>P: C211, Same as INFO-C 308</t>
  </si>
  <si>
    <t>For further information, please contact:  Department of Computer and Information Sciences, Northside 301A, 520-5521.  Please visit us on the World Wide Web at www.informatics.iusb.edu</t>
  </si>
  <si>
    <t>INFORMATICS CORE  (34 Credits) (A grade of C or better is required) (Overall GPA of 2.0 in major courses is required)</t>
  </si>
  <si>
    <t xml:space="preserve">INFORMATICS ELECTIVES (6 Credits) (A grade of C or better is required)
Electives: at least 6 credits chosen from Informatics electives (300 level or higher). Prerequisite courses may be required.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</si>
</sst>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1"/>
      <color rgb="FF3F3F7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8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3F3F76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9"/>
      <color rgb="FFFF0000"/>
      <name val="Gill Sans MT"/>
      <family val="2"/>
    </font>
    <font>
      <sz val="11"/>
      <color theme="1"/>
      <name val="Gill Sans MT"/>
      <family val="2"/>
    </font>
  </fonts>
  <fills count="11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2" fillId="2" borderId="15" applyNumberFormat="0" applyAlignment="0" applyProtection="0"/>
  </cellStyleXfs>
  <cellXfs count="110">
    <xf numFmtId="0" fontId="0" fillId="0" borderId="0" xfId="0"/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center"/>
    </xf>
    <xf numFmtId="0" fontId="5" fillId="0" borderId="1" xfId="0" applyFont="1" applyBorder="1"/>
    <xf numFmtId="0" fontId="4" fillId="0" borderId="2" xfId="0" applyFont="1" applyBorder="1"/>
    <xf numFmtId="0" fontId="4" fillId="0" borderId="0" xfId="0" applyFont="1" applyBorder="1"/>
    <xf numFmtId="0" fontId="4" fillId="0" borderId="3" xfId="0" applyFont="1" applyBorder="1"/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wrapText="1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0" xfId="0" applyFont="1" applyBorder="1" applyAlignment="1">
      <alignment wrapText="1"/>
    </xf>
    <xf numFmtId="0" fontId="4" fillId="0" borderId="6" xfId="0" applyFont="1" applyBorder="1" applyAlignment="1">
      <alignment horizontal="center" wrapText="1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7" fillId="0" borderId="3" xfId="0" applyFont="1" applyBorder="1"/>
    <xf numFmtId="0" fontId="7" fillId="0" borderId="3" xfId="0" applyFont="1" applyBorder="1" applyAlignment="1">
      <alignment horizontal="center"/>
    </xf>
    <xf numFmtId="0" fontId="7" fillId="0" borderId="3" xfId="0" applyFont="1" applyBorder="1" applyAlignment="1">
      <alignment wrapText="1"/>
    </xf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8" fillId="3" borderId="7" xfId="0" applyFont="1" applyFill="1" applyBorder="1" applyAlignment="1">
      <alignment horizontal="right"/>
    </xf>
    <xf numFmtId="0" fontId="4" fillId="4" borderId="4" xfId="0" applyFont="1" applyFill="1" applyBorder="1" applyAlignment="1">
      <alignment horizontal="center"/>
    </xf>
    <xf numFmtId="0" fontId="8" fillId="5" borderId="7" xfId="0" applyFont="1" applyFill="1" applyBorder="1" applyAlignment="1">
      <alignment horizontal="right"/>
    </xf>
    <xf numFmtId="0" fontId="4" fillId="5" borderId="4" xfId="0" applyFont="1" applyFill="1" applyBorder="1" applyAlignment="1">
      <alignment horizontal="center"/>
    </xf>
    <xf numFmtId="0" fontId="4" fillId="0" borderId="2" xfId="0" applyFont="1" applyBorder="1" applyAlignment="1">
      <alignment wrapText="1"/>
    </xf>
    <xf numFmtId="0" fontId="7" fillId="4" borderId="3" xfId="0" applyFont="1" applyFill="1" applyBorder="1" applyAlignment="1" applyProtection="1">
      <alignment horizontal="center"/>
    </xf>
    <xf numFmtId="0" fontId="7" fillId="3" borderId="3" xfId="0" applyFont="1" applyFill="1" applyBorder="1" applyAlignment="1" applyProtection="1">
      <alignment horizontal="center"/>
    </xf>
    <xf numFmtId="0" fontId="4" fillId="3" borderId="4" xfId="0" applyFont="1" applyFill="1" applyBorder="1" applyAlignment="1">
      <alignment horizontal="center"/>
    </xf>
    <xf numFmtId="0" fontId="7" fillId="5" borderId="3" xfId="0" applyFont="1" applyFill="1" applyBorder="1" applyAlignment="1" applyProtection="1">
      <alignment horizontal="center"/>
    </xf>
    <xf numFmtId="0" fontId="4" fillId="4" borderId="3" xfId="0" applyFont="1" applyFill="1" applyBorder="1" applyAlignment="1">
      <alignment horizontal="center"/>
    </xf>
    <xf numFmtId="0" fontId="8" fillId="4" borderId="3" xfId="0" applyFont="1" applyFill="1" applyBorder="1" applyAlignment="1">
      <alignment horizontal="right"/>
    </xf>
    <xf numFmtId="0" fontId="8" fillId="5" borderId="8" xfId="0" applyFont="1" applyFill="1" applyBorder="1" applyAlignment="1">
      <alignment horizontal="right"/>
    </xf>
    <xf numFmtId="0" fontId="4" fillId="5" borderId="9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8" fillId="3" borderId="1" xfId="0" applyFont="1" applyFill="1" applyBorder="1" applyAlignment="1">
      <alignment horizontal="right"/>
    </xf>
    <xf numFmtId="0" fontId="7" fillId="6" borderId="3" xfId="0" applyFont="1" applyFill="1" applyBorder="1" applyAlignment="1">
      <alignment horizontal="center"/>
    </xf>
    <xf numFmtId="0" fontId="8" fillId="0" borderId="2" xfId="0" applyFont="1" applyFill="1" applyBorder="1" applyAlignment="1">
      <alignment horizontal="right"/>
    </xf>
    <xf numFmtId="0" fontId="4" fillId="0" borderId="2" xfId="0" applyFont="1" applyFill="1" applyBorder="1" applyAlignment="1">
      <alignment horizontal="center"/>
    </xf>
    <xf numFmtId="0" fontId="5" fillId="0" borderId="10" xfId="0" applyFont="1" applyBorder="1"/>
    <xf numFmtId="0" fontId="0" fillId="7" borderId="3" xfId="0" applyFill="1" applyBorder="1" applyAlignment="1">
      <alignment wrapText="1"/>
    </xf>
    <xf numFmtId="0" fontId="9" fillId="2" borderId="3" xfId="1" applyFont="1" applyBorder="1" applyAlignment="1">
      <alignment horizontal="right"/>
    </xf>
    <xf numFmtId="0" fontId="9" fillId="2" borderId="3" xfId="1" applyFont="1" applyBorder="1" applyAlignment="1">
      <alignment horizontal="left"/>
    </xf>
    <xf numFmtId="2" fontId="9" fillId="2" borderId="3" xfId="1" applyNumberFormat="1" applyFont="1" applyBorder="1" applyAlignment="1">
      <alignment horizontal="right"/>
    </xf>
    <xf numFmtId="0" fontId="5" fillId="0" borderId="7" xfId="0" applyFont="1" applyBorder="1"/>
    <xf numFmtId="0" fontId="5" fillId="0" borderId="11" xfId="0" applyFont="1" applyBorder="1"/>
    <xf numFmtId="0" fontId="4" fillId="3" borderId="12" xfId="0" applyFont="1" applyFill="1" applyBorder="1" applyAlignment="1">
      <alignment horizontal="center"/>
    </xf>
    <xf numFmtId="0" fontId="4" fillId="3" borderId="13" xfId="0" applyFont="1" applyFill="1" applyBorder="1" applyAlignment="1">
      <alignment horizontal="center"/>
    </xf>
    <xf numFmtId="0" fontId="5" fillId="8" borderId="7" xfId="0" applyFont="1" applyFill="1" applyBorder="1"/>
    <xf numFmtId="0" fontId="5" fillId="8" borderId="11" xfId="0" applyFont="1" applyFill="1" applyBorder="1"/>
    <xf numFmtId="0" fontId="5" fillId="8" borderId="10" xfId="0" applyFont="1" applyFill="1" applyBorder="1"/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0" borderId="3" xfId="0" applyFont="1" applyBorder="1" applyAlignment="1">
      <alignment vertical="center" wrapText="1"/>
    </xf>
    <xf numFmtId="0" fontId="4" fillId="4" borderId="3" xfId="0" applyFont="1" applyFill="1" applyBorder="1" applyAlignment="1" applyProtection="1">
      <alignment horizontal="center" vertical="center"/>
    </xf>
    <xf numFmtId="0" fontId="4" fillId="5" borderId="3" xfId="0" applyFont="1" applyFill="1" applyBorder="1" applyAlignment="1" applyProtection="1">
      <alignment horizontal="center" vertical="center"/>
    </xf>
    <xf numFmtId="0" fontId="4" fillId="3" borderId="3" xfId="0" applyFont="1" applyFill="1" applyBorder="1" applyAlignment="1" applyProtection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11" fillId="0" borderId="0" xfId="0" applyFont="1" applyBorder="1"/>
    <xf numFmtId="0" fontId="3" fillId="0" borderId="0" xfId="0" applyFont="1"/>
    <xf numFmtId="0" fontId="4" fillId="4" borderId="3" xfId="0" applyFont="1" applyFill="1" applyBorder="1" applyAlignment="1">
      <alignment vertical="center"/>
    </xf>
    <xf numFmtId="0" fontId="4" fillId="4" borderId="3" xfId="0" applyFont="1" applyFill="1" applyBorder="1" applyAlignment="1">
      <alignment vertical="center" wrapText="1"/>
    </xf>
    <xf numFmtId="0" fontId="5" fillId="9" borderId="11" xfId="0" applyFont="1" applyFill="1" applyBorder="1"/>
    <xf numFmtId="0" fontId="5" fillId="9" borderId="7" xfId="0" applyFont="1" applyFill="1" applyBorder="1"/>
    <xf numFmtId="0" fontId="5" fillId="9" borderId="10" xfId="0" applyFont="1" applyFill="1" applyBorder="1"/>
    <xf numFmtId="0" fontId="5" fillId="0" borderId="7" xfId="0" applyFont="1" applyBorder="1" applyAlignment="1">
      <alignment vertical="center"/>
    </xf>
    <xf numFmtId="0" fontId="5" fillId="10" borderId="7" xfId="0" applyFont="1" applyFill="1" applyBorder="1"/>
    <xf numFmtId="0" fontId="0" fillId="10" borderId="0" xfId="0" applyFill="1" applyAlignment="1">
      <alignment wrapText="1"/>
    </xf>
    <xf numFmtId="0" fontId="0" fillId="10" borderId="0" xfId="0" applyFill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/>
    <xf numFmtId="0" fontId="14" fillId="0" borderId="0" xfId="0" applyFont="1" applyAlignment="1"/>
    <xf numFmtId="0" fontId="4" fillId="5" borderId="4" xfId="0" applyFont="1" applyFill="1" applyBorder="1" applyAlignment="1">
      <alignment horizontal="center"/>
    </xf>
    <xf numFmtId="0" fontId="4" fillId="5" borderId="9" xfId="0" applyFont="1" applyFill="1" applyBorder="1" applyAlignment="1">
      <alignment horizontal="center"/>
    </xf>
    <xf numFmtId="0" fontId="5" fillId="0" borderId="7" xfId="0" applyFont="1" applyBorder="1"/>
    <xf numFmtId="0" fontId="5" fillId="0" borderId="11" xfId="0" applyFont="1" applyBorder="1"/>
    <xf numFmtId="0" fontId="5" fillId="0" borderId="10" xfId="0" applyFont="1" applyBorder="1"/>
    <xf numFmtId="2" fontId="4" fillId="3" borderId="4" xfId="0" applyNumberFormat="1" applyFont="1" applyFill="1" applyBorder="1" applyAlignment="1">
      <alignment horizontal="center"/>
    </xf>
    <xf numFmtId="2" fontId="4" fillId="3" borderId="6" xfId="0" applyNumberFormat="1" applyFont="1" applyFill="1" applyBorder="1" applyAlignment="1">
      <alignment horizontal="center"/>
    </xf>
    <xf numFmtId="2" fontId="4" fillId="3" borderId="9" xfId="0" applyNumberFormat="1" applyFont="1" applyFill="1" applyBorder="1" applyAlignment="1">
      <alignment horizontal="center"/>
    </xf>
    <xf numFmtId="0" fontId="5" fillId="0" borderId="0" xfId="0" applyFont="1" applyAlignment="1">
      <alignment horizontal="center" wrapText="1"/>
    </xf>
    <xf numFmtId="0" fontId="4" fillId="3" borderId="4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4" fillId="5" borderId="2" xfId="0" applyFont="1" applyFill="1" applyBorder="1" applyAlignment="1">
      <alignment horizontal="center"/>
    </xf>
    <xf numFmtId="0" fontId="4" fillId="5" borderId="0" xfId="0" applyFont="1" applyFill="1" applyBorder="1" applyAlignment="1">
      <alignment horizontal="center"/>
    </xf>
    <xf numFmtId="0" fontId="4" fillId="0" borderId="12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5" fillId="0" borderId="7" xfId="0" applyFont="1" applyBorder="1" applyAlignment="1">
      <alignment wrapText="1"/>
    </xf>
    <xf numFmtId="0" fontId="5" fillId="0" borderId="11" xfId="0" applyFont="1" applyBorder="1" applyAlignment="1">
      <alignment wrapText="1"/>
    </xf>
    <xf numFmtId="0" fontId="5" fillId="0" borderId="10" xfId="0" applyFont="1" applyBorder="1" applyAlignment="1">
      <alignment wrapText="1"/>
    </xf>
    <xf numFmtId="0" fontId="0" fillId="7" borderId="7" xfId="0" applyFill="1" applyBorder="1" applyAlignment="1">
      <alignment horizontal="right"/>
    </xf>
    <xf numFmtId="0" fontId="0" fillId="7" borderId="11" xfId="0" applyFill="1" applyBorder="1" applyAlignment="1">
      <alignment horizontal="right"/>
    </xf>
    <xf numFmtId="0" fontId="0" fillId="7" borderId="10" xfId="0" applyFill="1" applyBorder="1" applyAlignment="1">
      <alignment horizontal="right"/>
    </xf>
    <xf numFmtId="0" fontId="2" fillId="2" borderId="7" xfId="1" applyBorder="1" applyAlignment="1">
      <alignment horizontal="left"/>
    </xf>
    <xf numFmtId="0" fontId="2" fillId="2" borderId="11" xfId="1" applyBorder="1" applyAlignment="1">
      <alignment horizontal="left"/>
    </xf>
    <xf numFmtId="0" fontId="2" fillId="2" borderId="10" xfId="1" applyBorder="1" applyAlignment="1">
      <alignment horizontal="left"/>
    </xf>
    <xf numFmtId="0" fontId="10" fillId="2" borderId="3" xfId="1" applyFont="1" applyBorder="1" applyAlignment="1">
      <alignment horizontal="right"/>
    </xf>
    <xf numFmtId="0" fontId="5" fillId="0" borderId="7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0" fontId="5" fillId="0" borderId="10" xfId="0" applyFont="1" applyBorder="1" applyAlignment="1">
      <alignment horizontal="left"/>
    </xf>
  </cellXfs>
  <cellStyles count="2">
    <cellStyle name="Input" xfId="1" builtinId="20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Drop" dropStyle="combo" dx="22" fmlaRange="CourseOptions!$B$1:$B$6" noThreeD="1" sel="3" val="0"/>
</file>

<file path=xl/ctrlProps/ctrlProp2.xml><?xml version="1.0" encoding="utf-8"?>
<formControlPr xmlns="http://schemas.microsoft.com/office/spreadsheetml/2009/9/main" objectType="Drop" dropStyle="combo" dx="22" fmlaRange="CourseOptions!$B$23:$B$53" noThreeD="1" sel="3" val="0"/>
</file>

<file path=xl/ctrlProps/ctrlProp3.xml><?xml version="1.0" encoding="utf-8"?>
<formControlPr xmlns="http://schemas.microsoft.com/office/spreadsheetml/2009/9/main" objectType="Drop" dropStyle="combo" dx="22" fmlaRange="CourseOptions!$B$23:$B$53" noThreeD="1" sel="4" val="0"/>
</file>

<file path=xl/ctrlProps/ctrlProp4.xml><?xml version="1.0" encoding="utf-8"?>
<formControlPr xmlns="http://schemas.microsoft.com/office/spreadsheetml/2009/9/main" objectType="Drop" dropStyle="combo" dx="22" fmlaRange="CourseOptions!$B$57:$B$72" noThreeD="1" sel="1" val="0"/>
</file>

<file path=xl/ctrlProps/ctrlProp5.xml><?xml version="1.0" encoding="utf-8"?>
<formControlPr xmlns="http://schemas.microsoft.com/office/spreadsheetml/2009/9/main" objectType="Drop" dropStyle="combo" dx="22" fmlaRange="CourseOptions!$B$18:$B$20" noThreeD="1" sel="1" val="0"/>
</file>

<file path=xl/ctrlProps/ctrlProp6.xml><?xml version="1.0" encoding="utf-8"?>
<formControlPr xmlns="http://schemas.microsoft.com/office/spreadsheetml/2009/9/main" objectType="Drop" dropStyle="combo" dx="22" fmlaRange="CourseOptions!$B$18:$B$20" noThreeD="1" sel="1" val="0"/>
</file>

<file path=xl/ctrlProps/ctrlProp7.xml><?xml version="1.0" encoding="utf-8"?>
<formControlPr xmlns="http://schemas.microsoft.com/office/spreadsheetml/2009/9/main" objectType="Drop" dropStyle="combo" dx="22" fmlaRange="CourseOptions!$B$18:$B$20" noThreeD="1" sel="1" val="0"/>
</file>

<file path=xl/ctrlProps/ctrlProp8.xml><?xml version="1.0" encoding="utf-8"?>
<formControlPr xmlns="http://schemas.microsoft.com/office/spreadsheetml/2009/9/main" objectType="Drop" dropStyle="combo" dx="22" fmlaRange="CourseOptions!$B$18:$B$20" noThreeD="1" sel="1" val="0"/>
</file>

<file path=xl/ctrlProps/ctrlProp9.xml><?xml version="1.0" encoding="utf-8"?>
<formControlPr xmlns="http://schemas.microsoft.com/office/spreadsheetml/2009/9/main" objectType="Drop" dropStyle="combo" dx="22" fmlaRange="CourseOptions!$B$18:$B$20" noThreeD="1" sel="1" val="0"/>
</file>

<file path=xl/ctrlProps/ctrlProp10.xml><?xml version="1.0" encoding="utf-8"?>
<formControlPr xmlns="http://schemas.microsoft.com/office/spreadsheetml/2009/9/main" objectType="Drop" dropStyle="combo" dx="22" fmlaRange="CourseOptions!$B$18:$B$20" noThreeD="1" sel="1" val="0"/>
</file>

<file path=xl/ctrlProps/ctrlProp11.xml><?xml version="1.0" encoding="utf-8"?>
<formControlPr xmlns="http://schemas.microsoft.com/office/spreadsheetml/2009/9/main" objectType="Drop" dropStyle="combo" dx="22" fmlaRange="CourseOptions!$B$18:$B$20" noThreeD="1" sel="1" val="0"/>
</file>

<file path=xl/ctrlProps/ctrlProp12.xml><?xml version="1.0" encoding="utf-8"?>
<formControlPr xmlns="http://schemas.microsoft.com/office/spreadsheetml/2009/9/main" objectType="Drop" dropStyle="combo" dx="22" fmlaRange="CourseOptions!$B$18:$B$20" noThreeD="1" sel="1" val="0"/>
</file>

<file path=xl/ctrlProps/ctrlProp13.xml><?xml version="1.0" encoding="utf-8"?>
<formControlPr xmlns="http://schemas.microsoft.com/office/spreadsheetml/2009/9/main" objectType="Drop" dropStyle="combo" dx="22" fmlaRange="CourseOptions!$B$18:$B$20" noThreeD="1" sel="2" val="0"/>
</file>

<file path=xl/ctrlProps/ctrlProp14.xml><?xml version="1.0" encoding="utf-8"?>
<formControlPr xmlns="http://schemas.microsoft.com/office/spreadsheetml/2009/9/main" objectType="Drop" dropStyle="combo" dx="22" fmlaRange="CourseOptions!$B$18:$B$20" noThreeD="1" sel="1" val="0"/>
</file>

<file path=xl/ctrlProps/ctrlProp15.xml><?xml version="1.0" encoding="utf-8"?>
<formControlPr xmlns="http://schemas.microsoft.com/office/spreadsheetml/2009/9/main" objectType="Drop" dropStyle="combo" dx="22" fmlaRange="CourseOptions!$B$18:$B$20" noThreeD="1" sel="2" val="0"/>
</file>

<file path=xl/ctrlProps/ctrlProp16.xml><?xml version="1.0" encoding="utf-8"?>
<formControlPr xmlns="http://schemas.microsoft.com/office/spreadsheetml/2009/9/main" objectType="Drop" dropStyle="combo" dx="22" fmlaRange="CourseOptions!$B$18:$B$20" noThreeD="1" sel="1" val="0"/>
</file>

<file path=xl/ctrlProps/ctrlProp17.xml><?xml version="1.0" encoding="utf-8"?>
<formControlPr xmlns="http://schemas.microsoft.com/office/spreadsheetml/2009/9/main" objectType="Drop" dropStyle="combo" dx="22" fmlaRange="CourseOptions!$B$18:$B$20" noThreeD="1" sel="2" val="0"/>
</file>

<file path=xl/ctrlProps/ctrlProp18.xml><?xml version="1.0" encoding="utf-8"?>
<formControlPr xmlns="http://schemas.microsoft.com/office/spreadsheetml/2009/9/main" objectType="Drop" dropStyle="combo" dx="22" fmlaRange="CourseOptions!$B$18:$B$20" noThreeD="1" sel="1" val="0"/>
</file>

<file path=xl/ctrlProps/ctrlProp19.xml><?xml version="1.0" encoding="utf-8"?>
<formControlPr xmlns="http://schemas.microsoft.com/office/spreadsheetml/2009/9/main" objectType="Drop" dropStyle="combo" dx="22" fmlaRange="CourseOptions!$B$18:$B$20" noThreeD="1" sel="1" val="0"/>
</file>

<file path=xl/ctrlProps/ctrlProp20.xml><?xml version="1.0" encoding="utf-8"?>
<formControlPr xmlns="http://schemas.microsoft.com/office/spreadsheetml/2009/9/main" objectType="Drop" dropStyle="combo" dx="22" fmlaRange="CourseOptions!$B$18:$B$20" noThreeD="1" sel="1" val="0"/>
</file>

<file path=xl/ctrlProps/ctrlProp21.xml><?xml version="1.0" encoding="utf-8"?>
<formControlPr xmlns="http://schemas.microsoft.com/office/spreadsheetml/2009/9/main" objectType="Drop" dropStyle="combo" dx="22" fmlaRange="CourseOptions!$B$18:$B$20" noThreeD="1" sel="1" val="0"/>
</file>

<file path=xl/ctrlProps/ctrlProp22.xml><?xml version="1.0" encoding="utf-8"?>
<formControlPr xmlns="http://schemas.microsoft.com/office/spreadsheetml/2009/9/main" objectType="Drop" dropStyle="combo" dx="22" fmlaRange="CourseOptions!$B$18:$B$20" noThreeD="1" sel="1" val="0"/>
</file>

<file path=xl/ctrlProps/ctrlProp23.xml><?xml version="1.0" encoding="utf-8"?>
<formControlPr xmlns="http://schemas.microsoft.com/office/spreadsheetml/2009/9/main" objectType="Drop" dropStyle="combo" dx="22" fmlaRange="CourseOptions!$B$18:$B$20" noThreeD="1" sel="1" val="0"/>
</file>

<file path=xl/ctrlProps/ctrlProp24.xml><?xml version="1.0" encoding="utf-8"?>
<formControlPr xmlns="http://schemas.microsoft.com/office/spreadsheetml/2009/9/main" objectType="Drop" dropStyle="combo" dx="22" fmlaRange="CourseOptions!$B$18:$B$20" noThreeD="1" sel="1" val="0"/>
</file>

<file path=xl/ctrlProps/ctrlProp25.xml><?xml version="1.0" encoding="utf-8"?>
<formControlPr xmlns="http://schemas.microsoft.com/office/spreadsheetml/2009/9/main" objectType="Drop" dropStyle="combo" dx="22" fmlaRange="CourseOptions!$B$18:$B$20" noThreeD="1" sel="1" val="0"/>
</file>

<file path=xl/ctrlProps/ctrlProp26.xml><?xml version="1.0" encoding="utf-8"?>
<formControlPr xmlns="http://schemas.microsoft.com/office/spreadsheetml/2009/9/main" objectType="Drop" dropStyle="combo" dx="22" fmlaRange="CourseOptions!$B$18:$B$20" noThreeD="1" sel="1" val="0"/>
</file>

<file path=xl/ctrlProps/ctrlProp27.xml><?xml version="1.0" encoding="utf-8"?>
<formControlPr xmlns="http://schemas.microsoft.com/office/spreadsheetml/2009/9/main" objectType="Drop" dropStyle="combo" dx="22" fmlaRange="CourseOptions!$B$18:$B$20" noThreeD="1" sel="1" val="0"/>
</file>

<file path=xl/ctrlProps/ctrlProp28.xml><?xml version="1.0" encoding="utf-8"?>
<formControlPr xmlns="http://schemas.microsoft.com/office/spreadsheetml/2009/9/main" objectType="Drop" dropStyle="combo" dx="22" fmlaRange="CourseOptions!$B$18:$B$20" noThreeD="1" sel="1" val="0"/>
</file>

<file path=xl/ctrlProps/ctrlProp29.xml><?xml version="1.0" encoding="utf-8"?>
<formControlPr xmlns="http://schemas.microsoft.com/office/spreadsheetml/2009/9/main" objectType="Drop" dropStyle="combo" dx="22" fmlaRange="CourseOptions!$B$18:$B$20" noThreeD="1" sel="1" val="0"/>
</file>

<file path=xl/ctrlProps/ctrlProp30.xml><?xml version="1.0" encoding="utf-8"?>
<formControlPr xmlns="http://schemas.microsoft.com/office/spreadsheetml/2009/9/main" objectType="Drop" dropStyle="combo" dx="22" fmlaRange="CourseOptions!$B$18:$B$20" noThreeD="1" sel="1" val="0"/>
</file>

<file path=xl/ctrlProps/ctrlProp31.xml><?xml version="1.0" encoding="utf-8"?>
<formControlPr xmlns="http://schemas.microsoft.com/office/spreadsheetml/2009/9/main" objectType="Drop" dropStyle="combo" dx="22" fmlaRange="CourseOptions!$B$18:$B$20" noThreeD="1" sel="1" val="0"/>
</file>

<file path=xl/ctrlProps/ctrlProp32.xml><?xml version="1.0" encoding="utf-8"?>
<formControlPr xmlns="http://schemas.microsoft.com/office/spreadsheetml/2009/9/main" objectType="Drop" dropStyle="combo" dx="22" fmlaRange="CourseOptions!$B$18:$B$20" noThreeD="1" sel="1" val="0"/>
</file>

<file path=xl/ctrlProps/ctrlProp33.xml><?xml version="1.0" encoding="utf-8"?>
<formControlPr xmlns="http://schemas.microsoft.com/office/spreadsheetml/2009/9/main" objectType="Drop" dropStyle="combo" dx="22" fmlaRange="CourseOptions!$B$18:$B$20" noThreeD="1" sel="1" val="0"/>
</file>

<file path=xl/ctrlProps/ctrlProp34.xml><?xml version="1.0" encoding="utf-8"?>
<formControlPr xmlns="http://schemas.microsoft.com/office/spreadsheetml/2009/9/main" objectType="Drop" dropStyle="combo" dx="22" fmlaRange="CourseOptions!$B$18:$B$20" noThreeD="1" sel="1" val="0"/>
</file>

<file path=xl/ctrlProps/ctrlProp35.xml><?xml version="1.0" encoding="utf-8"?>
<formControlPr xmlns="http://schemas.microsoft.com/office/spreadsheetml/2009/9/main" objectType="Drop" dropStyle="combo" dx="22" fmlaRange="CourseOptions!$B$18:$B$20" noThreeD="1" sel="1" val="0"/>
</file>

<file path=xl/ctrlProps/ctrlProp36.xml><?xml version="1.0" encoding="utf-8"?>
<formControlPr xmlns="http://schemas.microsoft.com/office/spreadsheetml/2009/9/main" objectType="Drop" dropStyle="combo" dx="22" fmlaRange="CourseOptions!$B$18:$B$20" noThreeD="1" sel="1" val="0"/>
</file>

<file path=xl/ctrlProps/ctrlProp37.xml><?xml version="1.0" encoding="utf-8"?>
<formControlPr xmlns="http://schemas.microsoft.com/office/spreadsheetml/2009/9/main" objectType="Drop" dropStyle="combo" dx="22" fmlaRange="CourseOptions!$B$18:$B$20" noThreeD="1" sel="1" val="0"/>
</file>

<file path=xl/ctrlProps/ctrlProp38.xml><?xml version="1.0" encoding="utf-8"?>
<formControlPr xmlns="http://schemas.microsoft.com/office/spreadsheetml/2009/9/main" objectType="Drop" dropStyle="combo" dx="22" fmlaRange="CourseOptions!$B$18:$B$20" noThreeD="1" sel="1" val="0"/>
</file>

<file path=xl/ctrlProps/ctrlProp39.xml><?xml version="1.0" encoding="utf-8"?>
<formControlPr xmlns="http://schemas.microsoft.com/office/spreadsheetml/2009/9/main" objectType="Drop" dropStyle="combo" dx="22" fmlaRange="CourseOptions!$B$18:$B$20" noThreeD="1" sel="1" val="0"/>
</file>

<file path=xl/ctrlProps/ctrlProp40.xml><?xml version="1.0" encoding="utf-8"?>
<formControlPr xmlns="http://schemas.microsoft.com/office/spreadsheetml/2009/9/main" objectType="Drop" dropStyle="combo" dx="22" fmlaRange="CourseOptions!$B$18:$B$20" noThreeD="1" sel="1" val="0"/>
</file>

<file path=xl/ctrlProps/ctrlProp41.xml><?xml version="1.0" encoding="utf-8"?>
<formControlPr xmlns="http://schemas.microsoft.com/office/spreadsheetml/2009/9/main" objectType="Drop" dropStyle="combo" dx="22" fmlaRange="CourseOptions!$B$18:$B$20" noThreeD="1" sel="1" val="0"/>
</file>

<file path=xl/ctrlProps/ctrlProp42.xml><?xml version="1.0" encoding="utf-8"?>
<formControlPr xmlns="http://schemas.microsoft.com/office/spreadsheetml/2009/9/main" objectType="Drop" dropStyle="combo" dx="22" fmlaRange="CourseOptions!$B$18:$B$20" noThreeD="1" sel="1" val="0"/>
</file>

<file path=xl/ctrlProps/ctrlProp43.xml><?xml version="1.0" encoding="utf-8"?>
<formControlPr xmlns="http://schemas.microsoft.com/office/spreadsheetml/2009/9/main" objectType="Drop" dropStyle="combo" dx="22" fmlaRange="CourseOptions!$B$18:$B$20" noThreeD="1" sel="1" val="0"/>
</file>

<file path=xl/ctrlProps/ctrlProp44.xml><?xml version="1.0" encoding="utf-8"?>
<formControlPr xmlns="http://schemas.microsoft.com/office/spreadsheetml/2009/9/main" objectType="Drop" dropStyle="combo" dx="22" fmlaRange="CourseOptions!$B$18:$B$20" noThreeD="1" sel="1" val="0"/>
</file>

<file path=xl/ctrlProps/ctrlProp45.xml><?xml version="1.0" encoding="utf-8"?>
<formControlPr xmlns="http://schemas.microsoft.com/office/spreadsheetml/2009/9/main" objectType="Drop" dropStyle="combo" dx="22" fmlaRange="CourseOptions!$B$18:$B$20" noThreeD="1" sel="1" val="0"/>
</file>

<file path=xl/ctrlProps/ctrlProp46.xml><?xml version="1.0" encoding="utf-8"?>
<formControlPr xmlns="http://schemas.microsoft.com/office/spreadsheetml/2009/9/main" objectType="Drop" dropStyle="combo" dx="22" fmlaRange="CourseOptions!$B$18:$B$20" noThreeD="1" sel="2" val="0"/>
</file>

<file path=xl/ctrlProps/ctrlProp47.xml><?xml version="1.0" encoding="utf-8"?>
<formControlPr xmlns="http://schemas.microsoft.com/office/spreadsheetml/2009/9/main" objectType="Drop" dropStyle="combo" dx="22" fmlaRange="CourseOptions!$B$18:$B$20" noThreeD="1" sel="2" val="0"/>
</file>

<file path=xl/ctrlProps/ctrlProp48.xml><?xml version="1.0" encoding="utf-8"?>
<formControlPr xmlns="http://schemas.microsoft.com/office/spreadsheetml/2009/9/main" objectType="Drop" dropStyle="combo" dx="22" fmlaRange="CourseOptions!$B$18:$B$20" noThreeD="1" sel="1" val="0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438150</xdr:colOff>
      <xdr:row>120</xdr:row>
      <xdr:rowOff>38100</xdr:rowOff>
    </xdr:from>
    <xdr:ext cx="2695575" cy="277177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162300" y="38500050"/>
          <a:ext cx="2695575" cy="2771775"/>
        </a:xfrm>
        <a:prstGeom prst="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wrap="square" rtlCol="0" anchor="t">
          <a:noAutofit/>
        </a:bodyPr>
        <a:lstStyle/>
        <a:p>
          <a:r>
            <a:rPr lang="en-US" sz="900" b="1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Legal Informatics:</a:t>
          </a: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The track consists of the following five courses :</a:t>
          </a:r>
          <a:endParaRPr lang="en-US" sz="1100" b="1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sz="900" b="1" i="0" u="none" strike="noStrike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INFO-C 401 - Foundations in Legal Informatics (3 cr) (Offered every FA)</a:t>
          </a:r>
        </a:p>
        <a:p>
          <a:endParaRPr lang="en-US" sz="9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INFO-C 402 - Legal and Social Informatics of Security (3 cr) (Offered every SP)</a:t>
          </a:r>
        </a:p>
        <a:p>
          <a:endParaRPr lang="en-US" sz="9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INFO-C 403 - Electronic Discovery (3 cr) (Offered every FA)</a:t>
          </a:r>
        </a:p>
        <a:p>
          <a:endParaRPr lang="en-US" sz="9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INFO-C 404 - Litigation Support Systems and Courtroom Presentations (3 cr) (Offered every SU)</a:t>
          </a:r>
        </a:p>
        <a:p>
          <a:endParaRPr lang="en-US" sz="9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INFO-C 405 - Technology and the Law (3 cr) (Offered every SP)</a:t>
          </a:r>
        </a:p>
        <a:p>
          <a:endParaRPr lang="en-US" sz="900" b="0" i="0" u="none" strike="noStrike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</xdr:colOff>
          <xdr:row>61</xdr:row>
          <xdr:rowOff>28575</xdr:rowOff>
        </xdr:from>
        <xdr:to>
          <xdr:col>3</xdr:col>
          <xdr:colOff>295275</xdr:colOff>
          <xdr:row>61</xdr:row>
          <xdr:rowOff>276225</xdr:rowOff>
        </xdr:to>
        <xdr:sp macro="" textlink="">
          <xdr:nvSpPr>
            <xdr:cNvPr id="1029" name="Drop Down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142875</xdr:colOff>
          <xdr:row>93</xdr:row>
          <xdr:rowOff>685800</xdr:rowOff>
        </xdr:from>
        <xdr:to>
          <xdr:col>3</xdr:col>
          <xdr:colOff>142875</xdr:colOff>
          <xdr:row>93</xdr:row>
          <xdr:rowOff>1076325</xdr:rowOff>
        </xdr:to>
        <xdr:sp macro="" textlink="">
          <xdr:nvSpPr>
            <xdr:cNvPr id="1030" name="Drop Down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142875</xdr:colOff>
          <xdr:row>94</xdr:row>
          <xdr:rowOff>695325</xdr:rowOff>
        </xdr:from>
        <xdr:to>
          <xdr:col>3</xdr:col>
          <xdr:colOff>142875</xdr:colOff>
          <xdr:row>94</xdr:row>
          <xdr:rowOff>1085850</xdr:rowOff>
        </xdr:to>
        <xdr:sp macro="" textlink="">
          <xdr:nvSpPr>
            <xdr:cNvPr id="1031" name="Drop Down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99</xdr:row>
          <xdr:rowOff>114300</xdr:rowOff>
        </xdr:from>
        <xdr:to>
          <xdr:col>11</xdr:col>
          <xdr:colOff>200025</xdr:colOff>
          <xdr:row>99</xdr:row>
          <xdr:rowOff>400050</xdr:rowOff>
        </xdr:to>
        <xdr:sp macro="" textlink="">
          <xdr:nvSpPr>
            <xdr:cNvPr id="1032" name="Drop Down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10</xdr:row>
          <xdr:rowOff>76200</xdr:rowOff>
        </xdr:from>
        <xdr:to>
          <xdr:col>6</xdr:col>
          <xdr:colOff>9525</xdr:colOff>
          <xdr:row>10</xdr:row>
          <xdr:rowOff>238125</xdr:rowOff>
        </xdr:to>
        <xdr:sp macro="" textlink="">
          <xdr:nvSpPr>
            <xdr:cNvPr id="1034" name="Drop Down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11</xdr:row>
          <xdr:rowOff>76200</xdr:rowOff>
        </xdr:from>
        <xdr:to>
          <xdr:col>6</xdr:col>
          <xdr:colOff>9525</xdr:colOff>
          <xdr:row>11</xdr:row>
          <xdr:rowOff>238125</xdr:rowOff>
        </xdr:to>
        <xdr:sp macro="" textlink="">
          <xdr:nvSpPr>
            <xdr:cNvPr id="1035" name="Drop Down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12</xdr:row>
          <xdr:rowOff>76200</xdr:rowOff>
        </xdr:from>
        <xdr:to>
          <xdr:col>6</xdr:col>
          <xdr:colOff>9525</xdr:colOff>
          <xdr:row>12</xdr:row>
          <xdr:rowOff>238125</xdr:rowOff>
        </xdr:to>
        <xdr:sp macro="" textlink="">
          <xdr:nvSpPr>
            <xdr:cNvPr id="1036" name="Drop Down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13</xdr:row>
          <xdr:rowOff>76200</xdr:rowOff>
        </xdr:from>
        <xdr:to>
          <xdr:col>6</xdr:col>
          <xdr:colOff>9525</xdr:colOff>
          <xdr:row>13</xdr:row>
          <xdr:rowOff>238125</xdr:rowOff>
        </xdr:to>
        <xdr:sp macro="" textlink="">
          <xdr:nvSpPr>
            <xdr:cNvPr id="1037" name="Drop Down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14</xdr:row>
          <xdr:rowOff>76200</xdr:rowOff>
        </xdr:from>
        <xdr:to>
          <xdr:col>6</xdr:col>
          <xdr:colOff>9525</xdr:colOff>
          <xdr:row>14</xdr:row>
          <xdr:rowOff>238125</xdr:rowOff>
        </xdr:to>
        <xdr:sp macro="" textlink="">
          <xdr:nvSpPr>
            <xdr:cNvPr id="1038" name="Drop Down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15</xdr:row>
          <xdr:rowOff>76200</xdr:rowOff>
        </xdr:from>
        <xdr:to>
          <xdr:col>6</xdr:col>
          <xdr:colOff>9525</xdr:colOff>
          <xdr:row>15</xdr:row>
          <xdr:rowOff>238125</xdr:rowOff>
        </xdr:to>
        <xdr:sp macro="" textlink="">
          <xdr:nvSpPr>
            <xdr:cNvPr id="1039" name="Drop Down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16</xdr:row>
          <xdr:rowOff>76200</xdr:rowOff>
        </xdr:from>
        <xdr:to>
          <xdr:col>6</xdr:col>
          <xdr:colOff>9525</xdr:colOff>
          <xdr:row>16</xdr:row>
          <xdr:rowOff>238125</xdr:rowOff>
        </xdr:to>
        <xdr:sp macro="" textlink="">
          <xdr:nvSpPr>
            <xdr:cNvPr id="1040" name="Drop Down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69</xdr:row>
          <xdr:rowOff>28575</xdr:rowOff>
        </xdr:from>
        <xdr:to>
          <xdr:col>6</xdr:col>
          <xdr:colOff>0</xdr:colOff>
          <xdr:row>69</xdr:row>
          <xdr:rowOff>190500</xdr:rowOff>
        </xdr:to>
        <xdr:sp macro="" textlink="">
          <xdr:nvSpPr>
            <xdr:cNvPr id="1041" name="Drop Down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71</xdr:row>
          <xdr:rowOff>57150</xdr:rowOff>
        </xdr:from>
        <xdr:to>
          <xdr:col>6</xdr:col>
          <xdr:colOff>0</xdr:colOff>
          <xdr:row>71</xdr:row>
          <xdr:rowOff>219075</xdr:rowOff>
        </xdr:to>
        <xdr:sp macro="" textlink="">
          <xdr:nvSpPr>
            <xdr:cNvPr id="1042" name="Drop Down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72</xdr:row>
          <xdr:rowOff>28575</xdr:rowOff>
        </xdr:from>
        <xdr:to>
          <xdr:col>6</xdr:col>
          <xdr:colOff>0</xdr:colOff>
          <xdr:row>72</xdr:row>
          <xdr:rowOff>190500</xdr:rowOff>
        </xdr:to>
        <xdr:sp macro="" textlink="">
          <xdr:nvSpPr>
            <xdr:cNvPr id="1043" name="Drop Down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73</xdr:row>
          <xdr:rowOff>66675</xdr:rowOff>
        </xdr:from>
        <xdr:to>
          <xdr:col>6</xdr:col>
          <xdr:colOff>0</xdr:colOff>
          <xdr:row>73</xdr:row>
          <xdr:rowOff>228600</xdr:rowOff>
        </xdr:to>
        <xdr:sp macro="" textlink="">
          <xdr:nvSpPr>
            <xdr:cNvPr id="1044" name="Drop Down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74</xdr:row>
          <xdr:rowOff>66675</xdr:rowOff>
        </xdr:from>
        <xdr:to>
          <xdr:col>6</xdr:col>
          <xdr:colOff>0</xdr:colOff>
          <xdr:row>74</xdr:row>
          <xdr:rowOff>228600</xdr:rowOff>
        </xdr:to>
        <xdr:sp macro="" textlink="">
          <xdr:nvSpPr>
            <xdr:cNvPr id="1045" name="Drop Down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76</xdr:row>
          <xdr:rowOff>28575</xdr:rowOff>
        </xdr:from>
        <xdr:to>
          <xdr:col>6</xdr:col>
          <xdr:colOff>0</xdr:colOff>
          <xdr:row>76</xdr:row>
          <xdr:rowOff>190500</xdr:rowOff>
        </xdr:to>
        <xdr:sp macro="" textlink="">
          <xdr:nvSpPr>
            <xdr:cNvPr id="1046" name="Drop Down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81</xdr:row>
          <xdr:rowOff>28575</xdr:rowOff>
        </xdr:from>
        <xdr:to>
          <xdr:col>6</xdr:col>
          <xdr:colOff>0</xdr:colOff>
          <xdr:row>81</xdr:row>
          <xdr:rowOff>190500</xdr:rowOff>
        </xdr:to>
        <xdr:sp macro="" textlink="">
          <xdr:nvSpPr>
            <xdr:cNvPr id="1047" name="Drop Down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22</xdr:row>
          <xdr:rowOff>180975</xdr:rowOff>
        </xdr:from>
        <xdr:to>
          <xdr:col>6</xdr:col>
          <xdr:colOff>9525</xdr:colOff>
          <xdr:row>22</xdr:row>
          <xdr:rowOff>342900</xdr:rowOff>
        </xdr:to>
        <xdr:sp macro="" textlink="">
          <xdr:nvSpPr>
            <xdr:cNvPr id="1049" name="Drop Down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23</xdr:row>
          <xdr:rowOff>76200</xdr:rowOff>
        </xdr:from>
        <xdr:to>
          <xdr:col>6</xdr:col>
          <xdr:colOff>9525</xdr:colOff>
          <xdr:row>23</xdr:row>
          <xdr:rowOff>238125</xdr:rowOff>
        </xdr:to>
        <xdr:sp macro="" textlink="">
          <xdr:nvSpPr>
            <xdr:cNvPr id="1050" name="Drop Down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24</xdr:row>
          <xdr:rowOff>76200</xdr:rowOff>
        </xdr:from>
        <xdr:to>
          <xdr:col>6</xdr:col>
          <xdr:colOff>9525</xdr:colOff>
          <xdr:row>24</xdr:row>
          <xdr:rowOff>238125</xdr:rowOff>
        </xdr:to>
        <xdr:sp macro="" textlink="">
          <xdr:nvSpPr>
            <xdr:cNvPr id="1051" name="Drop Down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25</xdr:row>
          <xdr:rowOff>76200</xdr:rowOff>
        </xdr:from>
        <xdr:to>
          <xdr:col>6</xdr:col>
          <xdr:colOff>9525</xdr:colOff>
          <xdr:row>25</xdr:row>
          <xdr:rowOff>238125</xdr:rowOff>
        </xdr:to>
        <xdr:sp macro="" textlink="">
          <xdr:nvSpPr>
            <xdr:cNvPr id="1052" name="Drop Down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31</xdr:row>
          <xdr:rowOff>57150</xdr:rowOff>
        </xdr:from>
        <xdr:to>
          <xdr:col>6</xdr:col>
          <xdr:colOff>9525</xdr:colOff>
          <xdr:row>31</xdr:row>
          <xdr:rowOff>219075</xdr:rowOff>
        </xdr:to>
        <xdr:sp macro="" textlink="">
          <xdr:nvSpPr>
            <xdr:cNvPr id="1053" name="Drop Down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32</xdr:row>
          <xdr:rowOff>76200</xdr:rowOff>
        </xdr:from>
        <xdr:to>
          <xdr:col>6</xdr:col>
          <xdr:colOff>9525</xdr:colOff>
          <xdr:row>32</xdr:row>
          <xdr:rowOff>238125</xdr:rowOff>
        </xdr:to>
        <xdr:sp macro="" textlink="">
          <xdr:nvSpPr>
            <xdr:cNvPr id="1054" name="Drop Down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33</xdr:row>
          <xdr:rowOff>76200</xdr:rowOff>
        </xdr:from>
        <xdr:to>
          <xdr:col>6</xdr:col>
          <xdr:colOff>9525</xdr:colOff>
          <xdr:row>33</xdr:row>
          <xdr:rowOff>238125</xdr:rowOff>
        </xdr:to>
        <xdr:sp macro="" textlink="">
          <xdr:nvSpPr>
            <xdr:cNvPr id="1055" name="Drop Down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40</xdr:row>
          <xdr:rowOff>257175</xdr:rowOff>
        </xdr:from>
        <xdr:to>
          <xdr:col>5</xdr:col>
          <xdr:colOff>438150</xdr:colOff>
          <xdr:row>40</xdr:row>
          <xdr:rowOff>419100</xdr:rowOff>
        </xdr:to>
        <xdr:sp macro="" textlink="">
          <xdr:nvSpPr>
            <xdr:cNvPr id="1056" name="Drop Down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41</xdr:row>
          <xdr:rowOff>190500</xdr:rowOff>
        </xdr:from>
        <xdr:to>
          <xdr:col>5</xdr:col>
          <xdr:colOff>438150</xdr:colOff>
          <xdr:row>41</xdr:row>
          <xdr:rowOff>352425</xdr:rowOff>
        </xdr:to>
        <xdr:sp macro="" textlink="">
          <xdr:nvSpPr>
            <xdr:cNvPr id="1057" name="Drop Down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48</xdr:row>
          <xdr:rowOff>76200</xdr:rowOff>
        </xdr:from>
        <xdr:to>
          <xdr:col>6</xdr:col>
          <xdr:colOff>9525</xdr:colOff>
          <xdr:row>48</xdr:row>
          <xdr:rowOff>238125</xdr:rowOff>
        </xdr:to>
        <xdr:sp macro="" textlink="">
          <xdr:nvSpPr>
            <xdr:cNvPr id="1058" name="Drop Down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49</xdr:row>
          <xdr:rowOff>76200</xdr:rowOff>
        </xdr:from>
        <xdr:to>
          <xdr:col>6</xdr:col>
          <xdr:colOff>9525</xdr:colOff>
          <xdr:row>49</xdr:row>
          <xdr:rowOff>238125</xdr:rowOff>
        </xdr:to>
        <xdr:sp macro="" textlink="">
          <xdr:nvSpPr>
            <xdr:cNvPr id="1059" name="Drop Down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50</xdr:row>
          <xdr:rowOff>76200</xdr:rowOff>
        </xdr:from>
        <xdr:to>
          <xdr:col>6</xdr:col>
          <xdr:colOff>9525</xdr:colOff>
          <xdr:row>50</xdr:row>
          <xdr:rowOff>238125</xdr:rowOff>
        </xdr:to>
        <xdr:sp macro="" textlink="">
          <xdr:nvSpPr>
            <xdr:cNvPr id="1060" name="Drop Down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51</xdr:row>
          <xdr:rowOff>76200</xdr:rowOff>
        </xdr:from>
        <xdr:to>
          <xdr:col>6</xdr:col>
          <xdr:colOff>9525</xdr:colOff>
          <xdr:row>51</xdr:row>
          <xdr:rowOff>238125</xdr:rowOff>
        </xdr:to>
        <xdr:sp macro="" textlink="">
          <xdr:nvSpPr>
            <xdr:cNvPr id="1061" name="Drop Down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52</xdr:row>
          <xdr:rowOff>76200</xdr:rowOff>
        </xdr:from>
        <xdr:to>
          <xdr:col>6</xdr:col>
          <xdr:colOff>9525</xdr:colOff>
          <xdr:row>52</xdr:row>
          <xdr:rowOff>238125</xdr:rowOff>
        </xdr:to>
        <xdr:sp macro="" textlink="">
          <xdr:nvSpPr>
            <xdr:cNvPr id="1062" name="Drop Down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60</xdr:row>
          <xdr:rowOff>28575</xdr:rowOff>
        </xdr:from>
        <xdr:to>
          <xdr:col>6</xdr:col>
          <xdr:colOff>0</xdr:colOff>
          <xdr:row>60</xdr:row>
          <xdr:rowOff>190500</xdr:rowOff>
        </xdr:to>
        <xdr:sp macro="" textlink="">
          <xdr:nvSpPr>
            <xdr:cNvPr id="1063" name="Drop Down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61</xdr:row>
          <xdr:rowOff>257175</xdr:rowOff>
        </xdr:from>
        <xdr:to>
          <xdr:col>6</xdr:col>
          <xdr:colOff>9525</xdr:colOff>
          <xdr:row>61</xdr:row>
          <xdr:rowOff>419100</xdr:rowOff>
        </xdr:to>
        <xdr:sp macro="" textlink="">
          <xdr:nvSpPr>
            <xdr:cNvPr id="1064" name="Drop Down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79</xdr:row>
          <xdr:rowOff>66675</xdr:rowOff>
        </xdr:from>
        <xdr:to>
          <xdr:col>6</xdr:col>
          <xdr:colOff>0</xdr:colOff>
          <xdr:row>79</xdr:row>
          <xdr:rowOff>228600</xdr:rowOff>
        </xdr:to>
        <xdr:sp macro="" textlink="">
          <xdr:nvSpPr>
            <xdr:cNvPr id="1066" name="Drop Down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93</xdr:row>
          <xdr:rowOff>1571625</xdr:rowOff>
        </xdr:from>
        <xdr:to>
          <xdr:col>6</xdr:col>
          <xdr:colOff>0</xdr:colOff>
          <xdr:row>93</xdr:row>
          <xdr:rowOff>1733550</xdr:rowOff>
        </xdr:to>
        <xdr:sp macro="" textlink="">
          <xdr:nvSpPr>
            <xdr:cNvPr id="1067" name="Drop Down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94</xdr:row>
          <xdr:rowOff>1000125</xdr:rowOff>
        </xdr:from>
        <xdr:to>
          <xdr:col>6</xdr:col>
          <xdr:colOff>9525</xdr:colOff>
          <xdr:row>94</xdr:row>
          <xdr:rowOff>1162050</xdr:rowOff>
        </xdr:to>
        <xdr:sp macro="" textlink="">
          <xdr:nvSpPr>
            <xdr:cNvPr id="1068" name="Drop Down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102</xdr:row>
          <xdr:rowOff>19050</xdr:rowOff>
        </xdr:from>
        <xdr:to>
          <xdr:col>6</xdr:col>
          <xdr:colOff>0</xdr:colOff>
          <xdr:row>102</xdr:row>
          <xdr:rowOff>180975</xdr:rowOff>
        </xdr:to>
        <xdr:sp macro="" textlink="">
          <xdr:nvSpPr>
            <xdr:cNvPr id="1069" name="Drop Down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103</xdr:row>
          <xdr:rowOff>19050</xdr:rowOff>
        </xdr:from>
        <xdr:to>
          <xdr:col>6</xdr:col>
          <xdr:colOff>0</xdr:colOff>
          <xdr:row>103</xdr:row>
          <xdr:rowOff>180975</xdr:rowOff>
        </xdr:to>
        <xdr:sp macro="" textlink="">
          <xdr:nvSpPr>
            <xdr:cNvPr id="1070" name="Drop Down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104</xdr:row>
          <xdr:rowOff>19050</xdr:rowOff>
        </xdr:from>
        <xdr:to>
          <xdr:col>6</xdr:col>
          <xdr:colOff>0</xdr:colOff>
          <xdr:row>104</xdr:row>
          <xdr:rowOff>180975</xdr:rowOff>
        </xdr:to>
        <xdr:sp macro="" textlink="">
          <xdr:nvSpPr>
            <xdr:cNvPr id="1071" name="Drop Down 47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00000000-0008-0000-0000-00002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105</xdr:row>
          <xdr:rowOff>19050</xdr:rowOff>
        </xdr:from>
        <xdr:to>
          <xdr:col>6</xdr:col>
          <xdr:colOff>0</xdr:colOff>
          <xdr:row>105</xdr:row>
          <xdr:rowOff>180975</xdr:rowOff>
        </xdr:to>
        <xdr:sp macro="" textlink="">
          <xdr:nvSpPr>
            <xdr:cNvPr id="1072" name="Drop Down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106</xdr:row>
          <xdr:rowOff>19050</xdr:rowOff>
        </xdr:from>
        <xdr:to>
          <xdr:col>6</xdr:col>
          <xdr:colOff>0</xdr:colOff>
          <xdr:row>106</xdr:row>
          <xdr:rowOff>180975</xdr:rowOff>
        </xdr:to>
        <xdr:sp macro="" textlink="">
          <xdr:nvSpPr>
            <xdr:cNvPr id="1073" name="Drop Down 49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00000000-0008-0000-0000-00003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107</xdr:row>
          <xdr:rowOff>19050</xdr:rowOff>
        </xdr:from>
        <xdr:to>
          <xdr:col>6</xdr:col>
          <xdr:colOff>0</xdr:colOff>
          <xdr:row>107</xdr:row>
          <xdr:rowOff>180975</xdr:rowOff>
        </xdr:to>
        <xdr:sp macro="" textlink="">
          <xdr:nvSpPr>
            <xdr:cNvPr id="1074" name="Drop Down 50" hidden="1">
              <a:extLst>
                <a:ext uri="{63B3BB69-23CF-44E3-9099-C40C66FF867C}">
                  <a14:compatExt spid="_x0000_s1074"/>
                </a:ext>
                <a:ext uri="{FF2B5EF4-FFF2-40B4-BE49-F238E27FC236}">
                  <a16:creationId xmlns:a16="http://schemas.microsoft.com/office/drawing/2014/main" id="{00000000-0008-0000-0000-00003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146538</xdr:colOff>
      <xdr:row>192</xdr:row>
      <xdr:rowOff>0</xdr:rowOff>
    </xdr:from>
    <xdr:to>
      <xdr:col>11</xdr:col>
      <xdr:colOff>250580</xdr:colOff>
      <xdr:row>232</xdr:row>
      <xdr:rowOff>44450</xdr:rowOff>
    </xdr:to>
    <xdr:pic>
      <xdr:nvPicPr>
        <xdr:cNvPr id="67" name="Picture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538" y="78903635"/>
          <a:ext cx="5943600" cy="7664450"/>
        </a:xfrm>
        <a:prstGeom prst="rect">
          <a:avLst/>
        </a:prstGeom>
        <a:noFill/>
        <a:ln>
          <a:noFill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70</xdr:row>
          <xdr:rowOff>28575</xdr:rowOff>
        </xdr:from>
        <xdr:to>
          <xdr:col>6</xdr:col>
          <xdr:colOff>0</xdr:colOff>
          <xdr:row>71</xdr:row>
          <xdr:rowOff>0</xdr:rowOff>
        </xdr:to>
        <xdr:sp macro="" textlink="">
          <xdr:nvSpPr>
            <xdr:cNvPr id="1075" name="Drop Down 51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00000000-0008-0000-0000-00003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80</xdr:row>
          <xdr:rowOff>57150</xdr:rowOff>
        </xdr:from>
        <xdr:to>
          <xdr:col>6</xdr:col>
          <xdr:colOff>0</xdr:colOff>
          <xdr:row>80</xdr:row>
          <xdr:rowOff>219075</xdr:rowOff>
        </xdr:to>
        <xdr:sp macro="" textlink="">
          <xdr:nvSpPr>
            <xdr:cNvPr id="1076" name="Drop Down 52" hidden="1">
              <a:extLst>
                <a:ext uri="{63B3BB69-23CF-44E3-9099-C40C66FF867C}">
                  <a14:compatExt spid="_x0000_s1076"/>
                </a:ext>
                <a:ext uri="{FF2B5EF4-FFF2-40B4-BE49-F238E27FC236}">
                  <a16:creationId xmlns:a16="http://schemas.microsoft.com/office/drawing/2014/main" id="{00000000-0008-0000-0000-00003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77</xdr:row>
          <xdr:rowOff>85725</xdr:rowOff>
        </xdr:from>
        <xdr:to>
          <xdr:col>6</xdr:col>
          <xdr:colOff>0</xdr:colOff>
          <xdr:row>77</xdr:row>
          <xdr:rowOff>247650</xdr:rowOff>
        </xdr:to>
        <xdr:sp macro="" textlink="">
          <xdr:nvSpPr>
            <xdr:cNvPr id="1078" name="Drop Down 54" hidden="1">
              <a:extLst>
                <a:ext uri="{63B3BB69-23CF-44E3-9099-C40C66FF867C}">
                  <a14:compatExt spid="_x0000_s1078"/>
                </a:ext>
                <a:ext uri="{FF2B5EF4-FFF2-40B4-BE49-F238E27FC236}">
                  <a16:creationId xmlns:a16="http://schemas.microsoft.com/office/drawing/2014/main" id="{00000000-0008-0000-0000-00003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78</xdr:row>
          <xdr:rowOff>76200</xdr:rowOff>
        </xdr:from>
        <xdr:to>
          <xdr:col>6</xdr:col>
          <xdr:colOff>0</xdr:colOff>
          <xdr:row>78</xdr:row>
          <xdr:rowOff>238125</xdr:rowOff>
        </xdr:to>
        <xdr:sp macro="" textlink="">
          <xdr:nvSpPr>
            <xdr:cNvPr id="1079" name="Drop Down 55" hidden="1">
              <a:extLst>
                <a:ext uri="{63B3BB69-23CF-44E3-9099-C40C66FF867C}">
                  <a14:compatExt spid="_x0000_s1079"/>
                </a:ext>
                <a:ext uri="{FF2B5EF4-FFF2-40B4-BE49-F238E27FC236}">
                  <a16:creationId xmlns:a16="http://schemas.microsoft.com/office/drawing/2014/main" id="{00000000-0008-0000-0000-00003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75</xdr:row>
          <xdr:rowOff>66675</xdr:rowOff>
        </xdr:from>
        <xdr:to>
          <xdr:col>6</xdr:col>
          <xdr:colOff>0</xdr:colOff>
          <xdr:row>75</xdr:row>
          <xdr:rowOff>228600</xdr:rowOff>
        </xdr:to>
        <xdr:sp macro="" textlink="">
          <xdr:nvSpPr>
            <xdr:cNvPr id="1080" name="Drop Down 56" hidden="1">
              <a:extLst>
                <a:ext uri="{63B3BB69-23CF-44E3-9099-C40C66FF867C}">
                  <a14:compatExt spid="_x0000_s1080"/>
                </a:ext>
                <a:ext uri="{FF2B5EF4-FFF2-40B4-BE49-F238E27FC236}">
                  <a16:creationId xmlns:a16="http://schemas.microsoft.com/office/drawing/2014/main" id="{00000000-0008-0000-0000-00003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235</xdr:row>
      <xdr:rowOff>219807</xdr:rowOff>
    </xdr:from>
    <xdr:to>
      <xdr:col>11</xdr:col>
      <xdr:colOff>365809</xdr:colOff>
      <xdr:row>261</xdr:row>
      <xdr:rowOff>153864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33465" t="28344" r="10917" b="3519"/>
        <a:stretch/>
      </xdr:blipFill>
      <xdr:spPr>
        <a:xfrm>
          <a:off x="0" y="50299326"/>
          <a:ext cx="6205367" cy="4916365"/>
        </a:xfrm>
        <a:prstGeom prst="rect">
          <a:avLst/>
        </a:prstGeom>
      </xdr:spPr>
    </xdr:pic>
    <xdr:clientData/>
  </xdr:twoCellAnchor>
  <xdr:oneCellAnchor>
    <xdr:from>
      <xdr:col>0</xdr:col>
      <xdr:colOff>131884</xdr:colOff>
      <xdr:row>119</xdr:row>
      <xdr:rowOff>183172</xdr:rowOff>
    </xdr:from>
    <xdr:ext cx="2725616" cy="4637944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/>
      </xdr:nvSpPr>
      <xdr:spPr>
        <a:xfrm>
          <a:off x="131884" y="34546441"/>
          <a:ext cx="2725616" cy="4637944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wrap="square" rtlCol="0" anchor="t">
          <a:noAutofit/>
        </a:bodyPr>
        <a:lstStyle/>
        <a:p>
          <a:r>
            <a:rPr lang="en-US" sz="1400" b="1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Business</a:t>
          </a:r>
          <a:r>
            <a:rPr lang="en-US" sz="500" b="1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 </a:t>
          </a:r>
        </a:p>
        <a:p>
          <a:r>
            <a:rPr lang="en-US" sz="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Core Learning Outcome 1: Demonstrate knowledge and skills in accounting and bookkeeping (any one of the following three courses).</a:t>
          </a:r>
        </a:p>
        <a:p>
          <a:r>
            <a:rPr lang="en-US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BUS-A 200	Foundations of Accounting</a:t>
          </a:r>
        </a:p>
        <a:p>
          <a:r>
            <a:rPr lang="en-US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BUS-A 201	Introduction to Financial Accounting</a:t>
          </a:r>
        </a:p>
        <a:p>
          <a:r>
            <a:rPr lang="en-US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BUS-A 202	Introduction to Managerial Accounting</a:t>
          </a:r>
        </a:p>
        <a:p>
          <a:r>
            <a:rPr lang="en-US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en-US" sz="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Core Learning Outcome 2: Demonstrate knowledge and skills in business and management.</a:t>
          </a:r>
        </a:p>
        <a:p>
          <a:endParaRPr lang="en-US" sz="8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BUS-J 404 Business and Society</a:t>
          </a:r>
        </a:p>
        <a:p>
          <a:r>
            <a:rPr lang="en-US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en-US" sz="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Core Learning Outcome 3: Demonstrate knowledge and skills in marketing (any one of the following two courses).</a:t>
          </a:r>
        </a:p>
        <a:p>
          <a:endParaRPr lang="en-US" sz="8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BUS-M 300 Introduction to Marketing</a:t>
          </a:r>
        </a:p>
        <a:p>
          <a:r>
            <a:rPr lang="en-US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BUS-M 301 Introduction to Marketing Management</a:t>
          </a:r>
        </a:p>
        <a:p>
          <a:r>
            <a:rPr lang="en-US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en-US" sz="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Core Learning Outcome 4: Demonstrate knowledge and skills in human resource management.</a:t>
          </a:r>
        </a:p>
        <a:p>
          <a:r>
            <a:rPr lang="en-US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BUS-Z 440 Personnel - Human Resource Management</a:t>
          </a:r>
        </a:p>
        <a:p>
          <a:r>
            <a:rPr lang="en-US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en-US" sz="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Core Learning Outcome 5: Demonstrate knowledge and skills in financial management (any one of the following two courses).</a:t>
          </a:r>
        </a:p>
        <a:p>
          <a:r>
            <a:rPr lang="en-US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BUS-F 301 Financial Management</a:t>
          </a:r>
        </a:p>
        <a:p>
          <a:r>
            <a:rPr lang="en-US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BUS-F 302 Financial Decision Making</a:t>
          </a:r>
        </a:p>
        <a:p>
          <a:r>
            <a:rPr lang="en-US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en-US" sz="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Core Learning Outcome 6: Demonstrate knowledge and skills in operations/supply chain management (any one of the following two courses).</a:t>
          </a:r>
        </a:p>
        <a:p>
          <a:endParaRPr lang="en-US" sz="8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BUS-P 301 Operations Management</a:t>
          </a:r>
        </a:p>
        <a:p>
          <a:r>
            <a:rPr lang="en-US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BUS-P 421 Supply Chain Management</a:t>
          </a:r>
        </a:p>
      </xdr:txBody>
    </xdr:sp>
    <xdr:clientData/>
  </xdr:oneCellAnchor>
  <xdr:oneCellAnchor>
    <xdr:from>
      <xdr:col>5</xdr:col>
      <xdr:colOff>410308</xdr:colOff>
      <xdr:row>135</xdr:row>
      <xdr:rowOff>65940</xdr:rowOff>
    </xdr:from>
    <xdr:ext cx="2725616" cy="6433041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/>
      </xdr:nvSpPr>
      <xdr:spPr>
        <a:xfrm>
          <a:off x="2989385" y="37477209"/>
          <a:ext cx="2725616" cy="6433041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wrap="square" rtlCol="0" anchor="t">
          <a:noAutofit/>
        </a:bodyPr>
        <a:lstStyle/>
        <a:p>
          <a:r>
            <a:rPr lang="en-US" sz="1200" b="1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Health Information Management</a:t>
          </a:r>
          <a:endParaRPr lang="en-US" sz="400" b="1" i="0" u="none" strike="noStrike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7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LO1 - Students will demonstrate expertise in medical terminology (Pick any one of the following courses) -		</a:t>
          </a:r>
        </a:p>
        <a:p>
          <a:r>
            <a:rPr lang="en-US" sz="7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HIM-M330 Medical Terminology (3 cr.) </a:t>
          </a:r>
        </a:p>
        <a:p>
          <a:r>
            <a:rPr lang="en-US" sz="7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HIM-M195 Medical Terminology (3 cr.)</a:t>
          </a:r>
        </a:p>
        <a:p>
          <a:r>
            <a:rPr lang="en-US" sz="7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AHLT-M195 Medical Terminology (3 cr.)</a:t>
          </a:r>
        </a:p>
        <a:p>
          <a:r>
            <a:rPr lang="en-US" sz="7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AHLT-M 330 Medical Terminology (3 cr.)</a:t>
          </a:r>
        </a:p>
        <a:p>
          <a:r>
            <a:rPr lang="en-US" sz="7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	</a:t>
          </a:r>
        </a:p>
        <a:p>
          <a:r>
            <a:rPr lang="en-US" sz="7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LO2 - Students will develop familiarity with concepts in health information management (Pick any one of the following courses) -		</a:t>
          </a:r>
        </a:p>
        <a:p>
          <a:r>
            <a:rPr lang="en-US" sz="7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HIM-M108  Introduction to Health Information Management (3 cr.) </a:t>
          </a:r>
        </a:p>
        <a:p>
          <a:r>
            <a:rPr lang="en-US" sz="7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HIM-M101 Introduction to Health Records (3 cr.)  Prereq.  M195</a:t>
          </a:r>
        </a:p>
        <a:p>
          <a:r>
            <a:rPr lang="en-US" sz="7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AHLT-M192 Introduction to Health Information Management and Reimbursement (2 – 3 cr)</a:t>
          </a:r>
        </a:p>
        <a:p>
          <a:r>
            <a:rPr lang="en-US" sz="7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AHLT-M392 Introduction to Health Information Management and Reimbursement (2-3 cr) OR</a:t>
          </a:r>
        </a:p>
        <a:p>
          <a:r>
            <a:rPr lang="en-US" sz="7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HIM-M108 Introduction to Health Information Management (3 cr)</a:t>
          </a:r>
        </a:p>
        <a:p>
          <a:r>
            <a:rPr lang="en-US" sz="7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	</a:t>
          </a:r>
        </a:p>
        <a:p>
          <a:r>
            <a:rPr lang="en-US" sz="7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LO3 - Students will demonstrate expertise in healthcare information requirements and standards (Pick any one of the following courses) -	</a:t>
          </a:r>
        </a:p>
        <a:p>
          <a:r>
            <a:rPr lang="en-US" sz="7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HIM-M325 Healthcare Information Requirements and Standards I (3 cr.) (Prerequisite – None)</a:t>
          </a:r>
        </a:p>
        <a:p>
          <a:r>
            <a:rPr lang="en-US" sz="7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HIM-M301 Healthcare Quality and Information Management (3 cr.)  Prerequisite - M195, M101, M107</a:t>
          </a:r>
        </a:p>
        <a:p>
          <a:r>
            <a:rPr lang="en-US" sz="7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HIM-M325 Healthcare Information Requirements and Standards I (3 cr.) (Prerequisite – None)</a:t>
          </a:r>
        </a:p>
        <a:p>
          <a:r>
            <a:rPr lang="en-US" sz="7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	</a:t>
          </a:r>
        </a:p>
        <a:p>
          <a:r>
            <a:rPr lang="en-US" sz="7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LO4 - Students will demonstrate expertise in analysis of health information	(Pick any one of the following courses) -	</a:t>
          </a:r>
        </a:p>
        <a:p>
          <a:r>
            <a:rPr lang="en-US" sz="7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HIM-M425 	Quantitative Analysis of Health Information (3 cr.) (Prerequisite – None)</a:t>
          </a:r>
        </a:p>
        <a:p>
          <a:r>
            <a:rPr lang="en-US" sz="7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HIM-M107     	Computer Applications in Health Information Technology  (3 cr.) Co-req. M101</a:t>
          </a:r>
        </a:p>
        <a:p>
          <a:endParaRPr lang="en-US" sz="7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7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Students can complete any one of the following two learning outcomes LO5 or LO6.</a:t>
          </a:r>
        </a:p>
        <a:p>
          <a:r>
            <a:rPr lang="en-US" sz="7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</a:t>
          </a:r>
        </a:p>
        <a:p>
          <a:r>
            <a:rPr lang="en-US" sz="7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LO5 - Students will demonstrate expertise in pathophysiology and pharmacology (Students must take both the following courses to meet LO5) </a:t>
          </a:r>
        </a:p>
        <a:p>
          <a:r>
            <a:rPr lang="en-US" sz="7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</a:t>
          </a:r>
        </a:p>
        <a:p>
          <a:r>
            <a:rPr lang="en-US" sz="7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HIM M350  and Pathophysiology and Pharmacology for HIM I (3 cr.) (Prerequisite – None)</a:t>
          </a:r>
        </a:p>
        <a:p>
          <a:r>
            <a:rPr lang="en-US" sz="7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HIM M351 Pathophysiology and Pharmacology for HIM II (3 cr.) (Prerequisite – HIM M350)</a:t>
          </a:r>
        </a:p>
        <a:p>
          <a:endParaRPr lang="en-US" sz="7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7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OR</a:t>
          </a:r>
        </a:p>
        <a:p>
          <a:r>
            <a:rPr lang="en-US" sz="7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</a:t>
          </a:r>
        </a:p>
        <a:p>
          <a:r>
            <a:rPr lang="en-US" sz="7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LO6 - Students will develop familiarity with electronic health information record systems		</a:t>
          </a:r>
        </a:p>
        <a:p>
          <a:r>
            <a:rPr lang="en-US" sz="7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HIM-M410 Computer Systems in Healthcare (3 cr.)  Prereq. M195, M101, M107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trlProp" Target="../ctrlProps/ctrlProp47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P236"/>
  <sheetViews>
    <sheetView tabSelected="1" topLeftCell="A139" zoomScale="130" zoomScaleNormal="130" workbookViewId="0">
      <selection activeCell="A153" sqref="A153:XFD161"/>
    </sheetView>
  </sheetViews>
  <sheetFormatPr defaultRowHeight="15" x14ac:dyDescent="0.25"/>
  <cols>
    <col min="1" max="1" width="2.140625" customWidth="1"/>
    <col min="2" max="2" width="9.42578125" customWidth="1"/>
    <col min="3" max="3" width="16.85546875" style="9" customWidth="1"/>
    <col min="4" max="4" width="5.42578125" style="10" customWidth="1"/>
    <col min="5" max="5" width="4.85546875" style="10" customWidth="1"/>
    <col min="6" max="6" width="6.7109375" style="10" customWidth="1"/>
    <col min="7" max="7" width="4.5703125" style="10" customWidth="1"/>
    <col min="8" max="8" width="17" style="10" customWidth="1"/>
    <col min="9" max="9" width="7" style="10" customWidth="1"/>
    <col min="10" max="10" width="5.42578125" style="10" customWidth="1"/>
    <col min="11" max="11" width="8.140625" style="9" customWidth="1"/>
    <col min="12" max="12" width="8.7109375" customWidth="1"/>
    <col min="13" max="13" width="11" bestFit="1" customWidth="1"/>
  </cols>
  <sheetData>
    <row r="1" spans="1:16" ht="16.5" customHeight="1" x14ac:dyDescent="0.25">
      <c r="B1" s="1"/>
      <c r="F1" s="77" t="s">
        <v>151</v>
      </c>
      <c r="K1" s="8"/>
    </row>
    <row r="2" spans="1:16" ht="15.75" x14ac:dyDescent="0.25">
      <c r="C2" s="8"/>
      <c r="F2" s="17" t="s">
        <v>85</v>
      </c>
      <c r="K2" s="8"/>
      <c r="N2" s="10"/>
    </row>
    <row r="3" spans="1:16" ht="15.75" x14ac:dyDescent="0.25">
      <c r="C3" s="8"/>
      <c r="F3" s="17" t="s">
        <v>97</v>
      </c>
      <c r="K3" s="8"/>
      <c r="M3" s="10"/>
      <c r="N3" s="10"/>
    </row>
    <row r="4" spans="1:16" x14ac:dyDescent="0.25">
      <c r="B4" s="1"/>
      <c r="C4" s="8"/>
      <c r="D4" s="3"/>
      <c r="E4" s="3"/>
      <c r="F4" s="3" t="s">
        <v>150</v>
      </c>
      <c r="G4" s="3"/>
      <c r="I4" s="3"/>
      <c r="J4" s="3"/>
      <c r="K4" s="8"/>
      <c r="M4" s="10"/>
      <c r="N4" s="10"/>
    </row>
    <row r="5" spans="1:16" x14ac:dyDescent="0.25">
      <c r="A5" s="106" t="s">
        <v>0</v>
      </c>
      <c r="B5" s="106"/>
      <c r="C5" s="103"/>
      <c r="D5" s="104"/>
      <c r="E5" s="104"/>
      <c r="F5" s="104"/>
      <c r="G5" s="105"/>
      <c r="H5" s="100" t="s">
        <v>44</v>
      </c>
      <c r="I5" s="101"/>
      <c r="J5" s="102"/>
      <c r="K5" s="46">
        <f>SUM(I18,I27,I35,I43,I54,I63,I83,I96,I183)</f>
        <v>0</v>
      </c>
      <c r="M5" s="10"/>
      <c r="N5" s="10"/>
    </row>
    <row r="6" spans="1:16" x14ac:dyDescent="0.25">
      <c r="A6" s="106" t="s">
        <v>1</v>
      </c>
      <c r="B6" s="106"/>
      <c r="C6" s="103"/>
      <c r="D6" s="104"/>
      <c r="E6" s="104"/>
      <c r="F6" s="104"/>
      <c r="G6" s="105"/>
      <c r="H6" s="47"/>
      <c r="I6" s="48"/>
      <c r="J6" s="47" t="s">
        <v>71</v>
      </c>
      <c r="K6" s="47">
        <f>SUM(J18,J27,J35,J43,J54,J63,J83,J96,J109,J183)</f>
        <v>0</v>
      </c>
      <c r="M6" s="10"/>
      <c r="N6" s="10"/>
    </row>
    <row r="7" spans="1:16" x14ac:dyDescent="0.25">
      <c r="A7" s="106" t="s">
        <v>2</v>
      </c>
      <c r="B7" s="106"/>
      <c r="C7" s="103"/>
      <c r="D7" s="104"/>
      <c r="E7" s="104"/>
      <c r="F7" s="104"/>
      <c r="G7" s="105"/>
      <c r="H7" s="48"/>
      <c r="I7" s="48"/>
      <c r="J7" s="47" t="s">
        <v>70</v>
      </c>
      <c r="K7" s="49" t="e">
        <f>SUM(K11:K17,K23:K26,K32:K34,K41:K42,K49:K53,K61:K62,K70:K82,K94:K95,K103:K108,K178:K182) /K6</f>
        <v>#DIV/0!</v>
      </c>
      <c r="M7" s="10"/>
      <c r="N7" s="10"/>
    </row>
    <row r="8" spans="1:16" x14ac:dyDescent="0.25">
      <c r="C8" s="8"/>
      <c r="D8" s="3"/>
      <c r="E8" s="3"/>
      <c r="F8" s="3"/>
      <c r="G8" s="3"/>
      <c r="H8" s="3"/>
      <c r="I8" s="3"/>
      <c r="J8" s="3"/>
      <c r="K8" s="8"/>
      <c r="M8" s="10"/>
      <c r="N8" s="10"/>
    </row>
    <row r="9" spans="1:16" x14ac:dyDescent="0.25">
      <c r="A9" s="4" t="s">
        <v>3</v>
      </c>
      <c r="B9" s="5"/>
      <c r="C9" s="30"/>
      <c r="D9" s="11"/>
      <c r="E9" s="11"/>
      <c r="F9" s="11"/>
      <c r="G9" s="11"/>
      <c r="H9" s="11"/>
      <c r="I9" s="11"/>
      <c r="J9" s="11"/>
      <c r="K9" s="12"/>
    </row>
    <row r="10" spans="1:16" x14ac:dyDescent="0.25">
      <c r="A10" s="7"/>
      <c r="B10" s="19" t="s">
        <v>4</v>
      </c>
      <c r="C10" s="21" t="s">
        <v>5</v>
      </c>
      <c r="D10" s="20" t="s">
        <v>6</v>
      </c>
      <c r="E10" s="42" t="s">
        <v>7</v>
      </c>
      <c r="F10" s="42" t="s">
        <v>8</v>
      </c>
      <c r="G10" s="42" t="s">
        <v>48</v>
      </c>
      <c r="H10" s="21" t="s">
        <v>9</v>
      </c>
      <c r="I10" s="31" t="s">
        <v>64</v>
      </c>
      <c r="J10" s="34" t="s">
        <v>65</v>
      </c>
      <c r="K10" s="32" t="s">
        <v>45</v>
      </c>
    </row>
    <row r="11" spans="1:16" ht="24.75" customHeight="1" x14ac:dyDescent="0.25">
      <c r="A11" s="57" t="s">
        <v>10</v>
      </c>
      <c r="B11" s="57" t="s">
        <v>11</v>
      </c>
      <c r="C11" s="61" t="s">
        <v>12</v>
      </c>
      <c r="D11" s="59">
        <v>3</v>
      </c>
      <c r="E11" s="60"/>
      <c r="F11" s="60"/>
      <c r="G11" s="60"/>
      <c r="H11" s="61" t="s">
        <v>13</v>
      </c>
      <c r="I11" s="62">
        <f>IF(OR(E11= "A+",E11="A", E11="A-",E11="B+", E11="B", E11="B-", E11="C+", E11="C", E11="C-", E11="D+", E11="D", E11="D-", E11="S"), D11, 0)</f>
        <v>0</v>
      </c>
      <c r="J11" s="63">
        <f>IF(OR(E11= "A+",E11="A", E11="A-",E11="B+", E11="B", E11="B-", E11="C+", E11="C", E11="C-", E11="D+", E11="D", E11="D-", E11="F"), D11, 0)</f>
        <v>0</v>
      </c>
      <c r="K11" s="64" t="str">
        <f>IF(ISBLANK(E11 ),"",IF( VLOOKUP(E11,Scales!$C$3:$D$19,2,FALSE) &lt;0, "", D11*VLOOKUP(E11,Scales!$C$3:$D$19,2,FALSE)))</f>
        <v/>
      </c>
    </row>
    <row r="12" spans="1:16" ht="24" customHeight="1" x14ac:dyDescent="0.25">
      <c r="A12" s="57" t="s">
        <v>14</v>
      </c>
      <c r="B12" s="57"/>
      <c r="C12" s="61" t="s">
        <v>15</v>
      </c>
      <c r="D12" s="59">
        <v>3</v>
      </c>
      <c r="E12" s="60"/>
      <c r="F12" s="60"/>
      <c r="G12" s="60"/>
      <c r="H12" s="61" t="s">
        <v>94</v>
      </c>
      <c r="I12" s="62">
        <f t="shared" ref="I12:I17" si="0">IF(OR(E12= "A+",E12="A", E12="A-",E12="B+", E12="B", E12="B-", E12="C+", E12="C", E12="C-", E12="D+", E12="D", E12="D-", E12="S"), D12, 0)</f>
        <v>0</v>
      </c>
      <c r="J12" s="63">
        <f t="shared" ref="J12:J17" si="1">IF(OR(E12= "A+",E12="A", E12="A-",E12="B+", E12="B", E12="B-", E12="C+", E12="C", E12="C-", E12="D+", E12="D", E12="D-", E12="F"), D12, 0)</f>
        <v>0</v>
      </c>
      <c r="K12" s="64" t="str">
        <f>IF(ISBLANK(E12 ),"",IF( VLOOKUP(E12,Scales!$C$3:$D$19,2,FALSE) &lt;0, "", D12*VLOOKUP(E12,Scales!$C$3:$D$19,2,FALSE)))</f>
        <v/>
      </c>
    </row>
    <row r="13" spans="1:16" ht="24" customHeight="1" x14ac:dyDescent="0.25">
      <c r="A13" s="57" t="s">
        <v>16</v>
      </c>
      <c r="B13" s="57" t="s">
        <v>86</v>
      </c>
      <c r="C13" s="61" t="s">
        <v>17</v>
      </c>
      <c r="D13" s="59">
        <v>3</v>
      </c>
      <c r="E13" s="60"/>
      <c r="F13" s="60"/>
      <c r="G13" s="60"/>
      <c r="H13" s="61" t="s">
        <v>86</v>
      </c>
      <c r="I13" s="62">
        <f t="shared" si="0"/>
        <v>0</v>
      </c>
      <c r="J13" s="63">
        <f t="shared" si="1"/>
        <v>0</v>
      </c>
      <c r="K13" s="64" t="str">
        <f>IF(ISBLANK(E13 ),"",IF( VLOOKUP(E13,Scales!$C$3:$D$19,2,FALSE) &lt;0, "", D13*VLOOKUP(E13,Scales!$C$3:$D$19,2,FALSE)))</f>
        <v/>
      </c>
    </row>
    <row r="14" spans="1:16" ht="25.5" customHeight="1" x14ac:dyDescent="0.25">
      <c r="A14" s="57" t="s">
        <v>18</v>
      </c>
      <c r="B14" s="57" t="s">
        <v>101</v>
      </c>
      <c r="C14" s="61" t="s">
        <v>19</v>
      </c>
      <c r="D14" s="59">
        <v>3</v>
      </c>
      <c r="E14" s="60"/>
      <c r="F14" s="60"/>
      <c r="G14" s="60"/>
      <c r="H14" s="61" t="s">
        <v>83</v>
      </c>
      <c r="I14" s="62">
        <f t="shared" si="0"/>
        <v>0</v>
      </c>
      <c r="J14" s="63">
        <f t="shared" si="1"/>
        <v>0</v>
      </c>
      <c r="K14" s="64" t="str">
        <f>IF(ISBLANK(E14 ),"",IF( VLOOKUP(E14,Scales!$C$3:$D$19,2,FALSE) &lt;0, "", D14*VLOOKUP(E14,Scales!$C$3:$D$19,2,FALSE)))</f>
        <v/>
      </c>
    </row>
    <row r="15" spans="1:16" ht="27" customHeight="1" x14ac:dyDescent="0.25">
      <c r="A15" s="57" t="s">
        <v>20</v>
      </c>
      <c r="B15" s="57" t="s">
        <v>102</v>
      </c>
      <c r="C15" s="61" t="s">
        <v>21</v>
      </c>
      <c r="D15" s="59">
        <v>3</v>
      </c>
      <c r="E15" s="60"/>
      <c r="F15" s="60"/>
      <c r="G15" s="60"/>
      <c r="H15" s="61" t="s">
        <v>22</v>
      </c>
      <c r="I15" s="62">
        <f t="shared" si="0"/>
        <v>0</v>
      </c>
      <c r="J15" s="63">
        <f t="shared" si="1"/>
        <v>0</v>
      </c>
      <c r="K15" s="64" t="str">
        <f>IF(ISBLANK(E15 ),"",IF( VLOOKUP(E15,Scales!$C$3:$D$19,2,FALSE) &lt;0, "", D15*VLOOKUP(E15,Scales!$C$3:$D$19,2,FALSE)))</f>
        <v/>
      </c>
      <c r="O15" s="24"/>
      <c r="P15" s="25"/>
    </row>
    <row r="16" spans="1:16" ht="28.5" customHeight="1" x14ac:dyDescent="0.25">
      <c r="A16" s="57" t="s">
        <v>23</v>
      </c>
      <c r="B16" s="57" t="s">
        <v>103</v>
      </c>
      <c r="C16" s="61" t="s">
        <v>24</v>
      </c>
      <c r="D16" s="59">
        <v>1</v>
      </c>
      <c r="E16" s="60"/>
      <c r="F16" s="60"/>
      <c r="G16" s="60"/>
      <c r="H16" s="61" t="s">
        <v>25</v>
      </c>
      <c r="I16" s="62">
        <f t="shared" si="0"/>
        <v>0</v>
      </c>
      <c r="J16" s="63">
        <f t="shared" si="1"/>
        <v>0</v>
      </c>
      <c r="K16" s="64" t="str">
        <f>IF(ISBLANK(E16 ),"",IF( VLOOKUP(E16,Scales!$C$3:$D$19,2,FALSE) &lt;0, "", D16*VLOOKUP(E16,Scales!$C$3:$D$19,2,FALSE)))</f>
        <v/>
      </c>
      <c r="P16" s="25"/>
    </row>
    <row r="17" spans="1:11" ht="28.5" customHeight="1" x14ac:dyDescent="0.25">
      <c r="A17" s="57" t="s">
        <v>26</v>
      </c>
      <c r="B17" s="57" t="s">
        <v>75</v>
      </c>
      <c r="C17" s="61" t="s">
        <v>27</v>
      </c>
      <c r="D17" s="59">
        <v>3</v>
      </c>
      <c r="E17" s="60"/>
      <c r="F17" s="60"/>
      <c r="G17" s="60"/>
      <c r="H17" s="61" t="s">
        <v>28</v>
      </c>
      <c r="I17" s="62">
        <f t="shared" si="0"/>
        <v>0</v>
      </c>
      <c r="J17" s="63">
        <f t="shared" si="1"/>
        <v>0</v>
      </c>
      <c r="K17" s="64" t="str">
        <f>IF(ISBLANK(E17 ),"",IF( VLOOKUP(E17,Scales!$C$3:$D$19,2,FALSE) &lt;0, "", D17*VLOOKUP(E17,Scales!$C$3:$D$19,2,FALSE)))</f>
        <v/>
      </c>
    </row>
    <row r="18" spans="1:11" x14ac:dyDescent="0.25">
      <c r="A18" s="6"/>
      <c r="B18" s="6"/>
      <c r="C18" s="15"/>
      <c r="H18" s="36" t="s">
        <v>69</v>
      </c>
      <c r="I18" s="27">
        <f>SUM(I11:I17)</f>
        <v>0</v>
      </c>
      <c r="J18" s="80">
        <f>SUM(J11:J17)</f>
        <v>0</v>
      </c>
      <c r="K18" s="89" t="e">
        <f>SUM(K11:K17)/J18</f>
        <v>#DIV/0!</v>
      </c>
    </row>
    <row r="19" spans="1:11" x14ac:dyDescent="0.25">
      <c r="A19" s="6"/>
      <c r="B19" s="6"/>
      <c r="C19" s="15"/>
      <c r="D19" s="13"/>
      <c r="E19" s="13"/>
      <c r="F19" s="13"/>
      <c r="H19" s="16"/>
      <c r="I19" s="28" t="s">
        <v>66</v>
      </c>
      <c r="J19" s="81"/>
      <c r="K19" s="90"/>
    </row>
    <row r="20" spans="1:11" x14ac:dyDescent="0.25">
      <c r="A20" s="6"/>
      <c r="B20" s="6"/>
      <c r="C20" s="15"/>
      <c r="D20" s="13"/>
      <c r="E20" s="13"/>
      <c r="F20" s="3"/>
      <c r="G20" s="3"/>
      <c r="H20" s="15"/>
      <c r="I20" s="14"/>
      <c r="J20" s="26" t="s">
        <v>67</v>
      </c>
      <c r="K20" s="91"/>
    </row>
    <row r="21" spans="1:11" x14ac:dyDescent="0.25">
      <c r="A21" s="82" t="s">
        <v>29</v>
      </c>
      <c r="B21" s="83"/>
      <c r="C21" s="83"/>
      <c r="D21" s="83"/>
      <c r="E21" s="83"/>
      <c r="F21" s="83"/>
      <c r="G21" s="83"/>
      <c r="H21" s="83"/>
      <c r="I21" s="83"/>
      <c r="J21" s="83"/>
      <c r="K21" s="84"/>
    </row>
    <row r="22" spans="1:11" x14ac:dyDescent="0.25">
      <c r="A22" s="7"/>
      <c r="B22" s="19" t="s">
        <v>4</v>
      </c>
      <c r="C22" s="21" t="s">
        <v>5</v>
      </c>
      <c r="D22" s="20" t="s">
        <v>6</v>
      </c>
      <c r="E22" s="42" t="s">
        <v>7</v>
      </c>
      <c r="F22" s="42" t="s">
        <v>8</v>
      </c>
      <c r="G22" s="42" t="s">
        <v>48</v>
      </c>
      <c r="H22" s="21" t="s">
        <v>9</v>
      </c>
      <c r="I22" s="31" t="s">
        <v>64</v>
      </c>
      <c r="J22" s="34" t="s">
        <v>65</v>
      </c>
      <c r="K22" s="32" t="s">
        <v>45</v>
      </c>
    </row>
    <row r="23" spans="1:11" ht="38.25" customHeight="1" x14ac:dyDescent="0.25">
      <c r="A23" s="57" t="s">
        <v>10</v>
      </c>
      <c r="B23" s="57" t="s">
        <v>98</v>
      </c>
      <c r="C23" s="58" t="s">
        <v>30</v>
      </c>
      <c r="D23" s="59">
        <v>3</v>
      </c>
      <c r="E23" s="60"/>
      <c r="F23" s="60"/>
      <c r="G23" s="60"/>
      <c r="H23" s="61" t="s">
        <v>87</v>
      </c>
      <c r="I23" s="62">
        <f>IF(OR(E23= "A+",E23="A", E23="A-",E23="B+", E23="B", E23="B-", E23="C+", E23="C", E23="C-", E23="D+", E23="D", E23="D-", E23="S"), D23, 0)</f>
        <v>0</v>
      </c>
      <c r="J23" s="63">
        <f>IF(OR(E23= "A+",E23="A", E23="A-",E23="B+", E23="B", E23="B-", E23="C+", E23="C", E23="C-", E23="D+", E23="D", E23="D-", E23="F"), D23, 0)</f>
        <v>0</v>
      </c>
      <c r="K23" s="64" t="str">
        <f>IF(ISBLANK(E23 ),"",IF( VLOOKUP(E23,Scales!$C$3:$D$19,2,FALSE) &lt;0, "", D23*VLOOKUP(E23,Scales!$C$3:$D$19,2,FALSE)))</f>
        <v/>
      </c>
    </row>
    <row r="24" spans="1:11" ht="22.5" x14ac:dyDescent="0.25">
      <c r="A24" s="57" t="s">
        <v>14</v>
      </c>
      <c r="B24" s="57"/>
      <c r="C24" s="58" t="s">
        <v>31</v>
      </c>
      <c r="D24" s="59">
        <v>3</v>
      </c>
      <c r="E24" s="60"/>
      <c r="F24" s="60"/>
      <c r="G24" s="60"/>
      <c r="H24" s="61" t="s">
        <v>95</v>
      </c>
      <c r="I24" s="62">
        <f>IF(OR(E24= "A+",E24="A", E24="A-",E24="B+", E24="B", E24="B-", E24="C+", E24="C", E24="C-", E24="D+", E24="D", E24="D-", E24="S"), D24, 0)</f>
        <v>0</v>
      </c>
      <c r="J24" s="63">
        <f>IF(OR(E24= "A+",E24="A", E24="A-",E24="B+", E24="B", E24="B-", E24="C+", E24="C", E24="C-", E24="D+", E24="D", E24="D-", E24="F"), D24, 0)</f>
        <v>0</v>
      </c>
      <c r="K24" s="64" t="str">
        <f>IF(ISBLANK(E24 ),"",IF( VLOOKUP(E24,Scales!$C$3:$D$19,2,FALSE) &lt;0, "", D24*VLOOKUP(E24,Scales!$C$3:$D$19,2,FALSE)))</f>
        <v/>
      </c>
    </row>
    <row r="25" spans="1:11" ht="24" customHeight="1" x14ac:dyDescent="0.25">
      <c r="A25" s="57" t="s">
        <v>16</v>
      </c>
      <c r="B25" s="57"/>
      <c r="C25" s="58" t="s">
        <v>32</v>
      </c>
      <c r="D25" s="59">
        <v>3</v>
      </c>
      <c r="E25" s="60"/>
      <c r="F25" s="60"/>
      <c r="G25" s="60"/>
      <c r="H25" s="61" t="s">
        <v>33</v>
      </c>
      <c r="I25" s="62">
        <f>IF(OR(E25= "A+",E25="A", E25="A-",E25="B+", E25="B", E25="B-", E25="C+", E25="C", E25="C-", E25="D+", E25="D", E25="D-", E25="S"), D25, 0)</f>
        <v>0</v>
      </c>
      <c r="J25" s="63">
        <f>IF(OR(E25= "A+",E25="A", E25="A-",E25="B+", E25="B", E25="B-", E25="C+", E25="C", E25="C-", E25="D+", E25="D", E25="D-", E25="F"), D25, 0)</f>
        <v>0</v>
      </c>
      <c r="K25" s="64" t="str">
        <f>IF(ISBLANK(E25 ),"",IF( VLOOKUP(E25,Scales!$C$3:$D$19,2,FALSE) &lt;0, "", D25*VLOOKUP(E25,Scales!$C$3:$D$19,2,FALSE)))</f>
        <v/>
      </c>
    </row>
    <row r="26" spans="1:11" ht="24" customHeight="1" x14ac:dyDescent="0.25">
      <c r="A26" s="57" t="s">
        <v>18</v>
      </c>
      <c r="B26" s="57"/>
      <c r="C26" s="58" t="s">
        <v>34</v>
      </c>
      <c r="D26" s="59">
        <v>3</v>
      </c>
      <c r="E26" s="60"/>
      <c r="F26" s="60"/>
      <c r="G26" s="60"/>
      <c r="H26" s="61" t="s">
        <v>35</v>
      </c>
      <c r="I26" s="62">
        <f>IF(OR(E26= "A+",E26="A", E26="A-",E26="B+", E26="B", E26="B-", E26="C+", E26="C", E26="C-", E26="D+", E26="D", E26="D-", E26="S"), D26, 0)</f>
        <v>0</v>
      </c>
      <c r="J26" s="63">
        <f>IF(OR(E26= "A+",E26="A", E26="A-",E26="B+", E26="B", E26="B-", E26="C+", E26="C", E26="C-", E26="D+", E26="D", E26="D-", E26="F"), D26, 0)</f>
        <v>0</v>
      </c>
      <c r="K26" s="64" t="str">
        <f>IF(ISBLANK(E26 ),"",IF( VLOOKUP(E26,Scales!$C$3:$D$19,2,FALSE) &lt;0, "", D26*VLOOKUP(E26,Scales!$C$3:$D$19,2,FALSE)))</f>
        <v/>
      </c>
    </row>
    <row r="27" spans="1:11" x14ac:dyDescent="0.25">
      <c r="A27" s="6"/>
      <c r="B27" s="6"/>
      <c r="C27" s="15"/>
      <c r="H27" s="36" t="s">
        <v>69</v>
      </c>
      <c r="I27" s="27">
        <f>SUM(I23:I26)</f>
        <v>0</v>
      </c>
      <c r="J27" s="80">
        <f>SUM(J23:J26)</f>
        <v>0</v>
      </c>
      <c r="K27" s="85" t="e">
        <f>SUM(K23:K26)/J27</f>
        <v>#DIV/0!</v>
      </c>
    </row>
    <row r="28" spans="1:11" x14ac:dyDescent="0.25">
      <c r="A28" s="6"/>
      <c r="B28" s="6"/>
      <c r="C28" s="15"/>
      <c r="D28" s="13"/>
      <c r="E28" s="13"/>
      <c r="F28" s="13"/>
      <c r="H28" s="16"/>
      <c r="I28" s="28" t="s">
        <v>66</v>
      </c>
      <c r="J28" s="81"/>
      <c r="K28" s="86"/>
    </row>
    <row r="29" spans="1:11" x14ac:dyDescent="0.25">
      <c r="A29" s="6"/>
      <c r="B29" s="6"/>
      <c r="C29" s="15"/>
      <c r="D29" s="13"/>
      <c r="E29" s="13"/>
      <c r="F29" s="3"/>
      <c r="G29" s="3"/>
      <c r="H29" s="15"/>
      <c r="I29" s="14"/>
      <c r="J29" s="26" t="s">
        <v>67</v>
      </c>
      <c r="K29" s="87"/>
    </row>
    <row r="30" spans="1:11" x14ac:dyDescent="0.25">
      <c r="A30" s="82" t="s">
        <v>36</v>
      </c>
      <c r="B30" s="83"/>
      <c r="C30" s="83"/>
      <c r="D30" s="83"/>
      <c r="E30" s="83"/>
      <c r="F30" s="83"/>
      <c r="G30" s="83"/>
      <c r="H30" s="83"/>
      <c r="I30" s="83"/>
      <c r="J30" s="83"/>
      <c r="K30" s="84"/>
    </row>
    <row r="31" spans="1:11" x14ac:dyDescent="0.25">
      <c r="A31" s="7"/>
      <c r="B31" s="19" t="s">
        <v>4</v>
      </c>
      <c r="C31" s="21" t="s">
        <v>5</v>
      </c>
      <c r="D31" s="20" t="s">
        <v>6</v>
      </c>
      <c r="E31" s="42" t="s">
        <v>7</v>
      </c>
      <c r="F31" s="42" t="s">
        <v>8</v>
      </c>
      <c r="G31" s="42" t="s">
        <v>48</v>
      </c>
      <c r="H31" s="21" t="s">
        <v>9</v>
      </c>
      <c r="I31" s="31" t="s">
        <v>64</v>
      </c>
      <c r="J31" s="34" t="s">
        <v>65</v>
      </c>
      <c r="K31" s="32" t="s">
        <v>45</v>
      </c>
    </row>
    <row r="32" spans="1:11" ht="20.25" customHeight="1" x14ac:dyDescent="0.25">
      <c r="A32" s="57" t="s">
        <v>10</v>
      </c>
      <c r="B32" s="57"/>
      <c r="C32" s="58" t="s">
        <v>37</v>
      </c>
      <c r="D32" s="59">
        <v>3</v>
      </c>
      <c r="E32" s="60"/>
      <c r="F32" s="60"/>
      <c r="G32" s="60"/>
      <c r="H32" s="61" t="s">
        <v>38</v>
      </c>
      <c r="I32" s="62">
        <f>IF(OR(E32= "A+",E32="A", E32="A-",E32="B+", E32="B", E32="B-", E32="C+", E32="C", E32="C-", E32="D+", E32="D", E32="D-", E32="S"), D32, 0)</f>
        <v>0</v>
      </c>
      <c r="J32" s="63">
        <f>IF(OR(E32= "A+",E32="A", E32="A-",E32="B+", E32="B", E32="B-", E32="C+", E32="C", E32="C-", E32="D+", E32="D", E32="D-", E32="F"), D32, 0)</f>
        <v>0</v>
      </c>
      <c r="K32" s="64" t="str">
        <f>IF(ISBLANK(E32 ),"",IF( VLOOKUP(E32,Scales!$C$3:$D$19,2,FALSE) &lt;0, "", D32*VLOOKUP(E32,Scales!$C$3:$D$19,2,FALSE)))</f>
        <v/>
      </c>
    </row>
    <row r="33" spans="1:11" ht="26.25" customHeight="1" x14ac:dyDescent="0.25">
      <c r="A33" s="57" t="s">
        <v>14</v>
      </c>
      <c r="B33" s="57"/>
      <c r="C33" s="58" t="s">
        <v>39</v>
      </c>
      <c r="D33" s="59">
        <v>3</v>
      </c>
      <c r="E33" s="60"/>
      <c r="F33" s="60"/>
      <c r="G33" s="60"/>
      <c r="H33" s="61" t="s">
        <v>88</v>
      </c>
      <c r="I33" s="62">
        <f>IF(OR(E33= "A+",E33="A", E33="A-",E33="B+", E33="B", E33="B-", E33="C+", E33="C", E33="C-", E33="D+", E33="D", E33="D-", E33="S"), D33, 0)</f>
        <v>0</v>
      </c>
      <c r="J33" s="63">
        <f>IF(OR(E33= "A+",E33="A", E33="A-",E33="B+", E33="B", E33="B-", E33="C+", E33="C", E33="C-", E33="D+", E33="D", E33="D-", E33="F"), D33, 0)</f>
        <v>0</v>
      </c>
      <c r="K33" s="64" t="str">
        <f>IF(ISBLANK(E33 ),"",IF( VLOOKUP(E33,Scales!$C$3:$D$19,2,FALSE) &lt;0, "", D33*VLOOKUP(E33,Scales!$C$3:$D$19,2,FALSE)))</f>
        <v/>
      </c>
    </row>
    <row r="34" spans="1:11" ht="21.75" customHeight="1" x14ac:dyDescent="0.25">
      <c r="A34" s="57" t="s">
        <v>16</v>
      </c>
      <c r="B34" s="57"/>
      <c r="C34" s="58" t="s">
        <v>40</v>
      </c>
      <c r="D34" s="59">
        <v>2</v>
      </c>
      <c r="E34" s="60"/>
      <c r="F34" s="60"/>
      <c r="G34" s="60"/>
      <c r="H34" s="61" t="s">
        <v>89</v>
      </c>
      <c r="I34" s="62">
        <f>IF(OR(E34= "A+",E34="A", E34="A-",E34="B+", E34="B", E34="B-", E34="C+", E34="C", E34="C-", E34="D+", E34="D", E34="D-", E34="S"), D34, 0)</f>
        <v>0</v>
      </c>
      <c r="J34" s="63">
        <f>IF(OR(E34= "A+",E34="A", E34="A-",E34="B+", E34="B", E34="B-", E34="C+", E34="C", E34="C-", E34="D+", E34="D", E34="D-", E34="F"), D34, 0)</f>
        <v>0</v>
      </c>
      <c r="K34" s="64" t="str">
        <f>IF(ISBLANK(E34 ),"",IF( VLOOKUP(E34,Scales!$C$3:$D$19,2,FALSE) &lt;0, "", D34*VLOOKUP(E34,Scales!$C$3:$D$19,2,FALSE)))</f>
        <v/>
      </c>
    </row>
    <row r="35" spans="1:11" x14ac:dyDescent="0.25">
      <c r="A35" s="6"/>
      <c r="B35" s="6"/>
      <c r="C35" s="15"/>
      <c r="H35" s="36" t="s">
        <v>69</v>
      </c>
      <c r="I35" s="35">
        <f>SUM(I32:I34)</f>
        <v>0</v>
      </c>
      <c r="J35" s="80">
        <f>SUM(J32:J34)</f>
        <v>0</v>
      </c>
      <c r="K35" s="85" t="e">
        <f>SUM(K32:K34)/J35</f>
        <v>#DIV/0!</v>
      </c>
    </row>
    <row r="36" spans="1:11" x14ac:dyDescent="0.25">
      <c r="A36" s="6"/>
      <c r="B36" s="6"/>
      <c r="C36" s="15"/>
      <c r="D36" s="13"/>
      <c r="E36" s="13"/>
      <c r="F36" s="13"/>
      <c r="H36" s="16"/>
      <c r="I36" s="37" t="s">
        <v>66</v>
      </c>
      <c r="J36" s="81"/>
      <c r="K36" s="86"/>
    </row>
    <row r="37" spans="1:11" x14ac:dyDescent="0.25">
      <c r="A37" s="6"/>
      <c r="B37" s="6"/>
      <c r="C37" s="15"/>
      <c r="D37" s="13"/>
      <c r="E37" s="13"/>
      <c r="F37" s="3"/>
      <c r="G37" s="3"/>
      <c r="H37" s="15"/>
      <c r="I37" s="13"/>
      <c r="J37" s="26" t="s">
        <v>67</v>
      </c>
      <c r="K37" s="87"/>
    </row>
    <row r="38" spans="1:11" x14ac:dyDescent="0.25">
      <c r="A38" s="66" t="s">
        <v>99</v>
      </c>
      <c r="B38" s="1"/>
      <c r="C38" s="8"/>
      <c r="D38" s="3"/>
      <c r="E38" s="3"/>
      <c r="F38" s="3"/>
      <c r="G38" s="3"/>
      <c r="H38" s="3"/>
      <c r="I38" s="3"/>
      <c r="J38" s="3"/>
      <c r="K38" s="15"/>
    </row>
    <row r="39" spans="1:11" x14ac:dyDescent="0.25">
      <c r="A39" s="82" t="s">
        <v>41</v>
      </c>
      <c r="B39" s="83"/>
      <c r="C39" s="83"/>
      <c r="D39" s="83"/>
      <c r="E39" s="83"/>
      <c r="F39" s="83"/>
      <c r="G39" s="83"/>
      <c r="H39" s="83"/>
      <c r="I39" s="83"/>
      <c r="J39" s="83"/>
      <c r="K39" s="84"/>
    </row>
    <row r="40" spans="1:11" x14ac:dyDescent="0.25">
      <c r="A40" s="7"/>
      <c r="B40" s="19" t="s">
        <v>4</v>
      </c>
      <c r="C40" s="21" t="s">
        <v>5</v>
      </c>
      <c r="D40" s="20" t="s">
        <v>6</v>
      </c>
      <c r="E40" s="42" t="s">
        <v>7</v>
      </c>
      <c r="F40" s="42" t="s">
        <v>8</v>
      </c>
      <c r="G40" s="42" t="s">
        <v>48</v>
      </c>
      <c r="H40" s="21" t="s">
        <v>9</v>
      </c>
      <c r="I40" s="31" t="s">
        <v>64</v>
      </c>
      <c r="J40" s="34" t="s">
        <v>65</v>
      </c>
      <c r="K40" s="32" t="s">
        <v>45</v>
      </c>
    </row>
    <row r="41" spans="1:11" ht="57" customHeight="1" x14ac:dyDescent="0.25">
      <c r="A41" s="57" t="s">
        <v>10</v>
      </c>
      <c r="B41" s="57"/>
      <c r="C41" s="58"/>
      <c r="D41" s="59">
        <v>3</v>
      </c>
      <c r="E41" s="60"/>
      <c r="F41" s="60"/>
      <c r="G41" s="60"/>
      <c r="H41" s="65" t="s">
        <v>90</v>
      </c>
      <c r="I41" s="62">
        <f>IF(OR(E41= "A+",E41="A", E41="A-",E41="B+", E41="B", E41="B-", E41="C+", E41="C", E41="C-", E41="D+", E41="D", E41="D-", E41="S"), D41, 0)</f>
        <v>0</v>
      </c>
      <c r="J41" s="63">
        <f>IF(OR(E41= "A+",E41="A", E41="A-",E41="B+", E41="B", E41="B-", E41="C+", E41="C", E41="C-", E41="D+", E41="D", E41="D-", E41="F"), D41, 0)</f>
        <v>0</v>
      </c>
      <c r="K41" s="64" t="str">
        <f>IF(ISBLANK(E41 ),"",IF( VLOOKUP(E41,Scales!$C$3:$D$19,2,FALSE) &lt;0, "", D41*VLOOKUP(E41,Scales!$C$3:$D$19,2,FALSE)))</f>
        <v/>
      </c>
    </row>
    <row r="42" spans="1:11" ht="39" customHeight="1" x14ac:dyDescent="0.25">
      <c r="A42" s="57" t="s">
        <v>14</v>
      </c>
      <c r="B42" s="57"/>
      <c r="C42" s="58"/>
      <c r="D42" s="59">
        <v>3</v>
      </c>
      <c r="E42" s="60"/>
      <c r="F42" s="60"/>
      <c r="G42" s="60"/>
      <c r="H42" s="65"/>
      <c r="I42" s="62">
        <f>IF(OR(E42= "A+",E42="A", E42="A-",E42="B+", E42="B", E42="B-", E42="C+", E42="C", E42="C-", E42="D+", E42="D", E42="D-", E42="S"), D42, 0)</f>
        <v>0</v>
      </c>
      <c r="J42" s="63">
        <f>IF(OR(E42= "A+",E42="A", E42="A-",E42="B+", E42="B", E42="B-", E42="C+", E42="C", E42="C-", E42="D+", E42="D", E42="D-", E42="F"), D42, 0)</f>
        <v>0</v>
      </c>
      <c r="K42" s="64" t="str">
        <f>IF(ISBLANK(E42 ),"",IF( VLOOKUP(E42,Scales!$C$3:$D$19,2,FALSE) &lt;0, "", D42*VLOOKUP(E42,Scales!$C$3:$D$19,2,FALSE)))</f>
        <v/>
      </c>
    </row>
    <row r="43" spans="1:11" x14ac:dyDescent="0.25">
      <c r="A43" s="6"/>
      <c r="B43" s="6"/>
      <c r="C43" s="15"/>
      <c r="H43" s="36" t="s">
        <v>69</v>
      </c>
      <c r="I43" s="35">
        <f>SUM(I41:I42)</f>
        <v>0</v>
      </c>
      <c r="J43" s="80">
        <f>SUM(J41:J42)</f>
        <v>0</v>
      </c>
      <c r="K43" s="89" t="e">
        <f>SUM(K41:K42)/J43</f>
        <v>#DIV/0!</v>
      </c>
    </row>
    <row r="44" spans="1:11" x14ac:dyDescent="0.25">
      <c r="A44" s="6"/>
      <c r="B44" s="6"/>
      <c r="C44" s="15"/>
      <c r="D44" s="13"/>
      <c r="E44" s="13"/>
      <c r="F44" s="13"/>
      <c r="H44" s="16"/>
      <c r="I44" s="37" t="s">
        <v>66</v>
      </c>
      <c r="J44" s="81"/>
      <c r="K44" s="90"/>
    </row>
    <row r="45" spans="1:11" x14ac:dyDescent="0.25">
      <c r="A45" s="6"/>
      <c r="B45" s="6"/>
      <c r="C45" s="15"/>
      <c r="D45" s="13"/>
      <c r="E45" s="13"/>
      <c r="F45" s="3"/>
      <c r="G45" s="3"/>
      <c r="H45" s="15"/>
      <c r="I45" s="13"/>
      <c r="J45" s="26" t="s">
        <v>67</v>
      </c>
      <c r="K45" s="91"/>
    </row>
    <row r="46" spans="1:11" x14ac:dyDescent="0.25">
      <c r="A46" s="6"/>
      <c r="B46" s="6"/>
      <c r="C46" s="15"/>
      <c r="D46" s="13"/>
      <c r="E46" s="13"/>
      <c r="F46" s="13"/>
      <c r="G46" s="13"/>
      <c r="H46" s="15"/>
      <c r="I46" s="13"/>
      <c r="J46" s="13"/>
      <c r="K46" s="13"/>
    </row>
    <row r="47" spans="1:11" x14ac:dyDescent="0.25">
      <c r="A47" s="82" t="s">
        <v>100</v>
      </c>
      <c r="B47" s="83"/>
      <c r="C47" s="83"/>
      <c r="D47" s="83"/>
      <c r="E47" s="83"/>
      <c r="F47" s="83"/>
      <c r="G47" s="83"/>
      <c r="H47" s="83"/>
      <c r="I47" s="83"/>
      <c r="J47" s="83"/>
      <c r="K47" s="84"/>
    </row>
    <row r="48" spans="1:11" x14ac:dyDescent="0.25">
      <c r="A48" s="7"/>
      <c r="B48" s="19" t="s">
        <v>4</v>
      </c>
      <c r="C48" s="21" t="s">
        <v>5</v>
      </c>
      <c r="D48" s="20" t="s">
        <v>6</v>
      </c>
      <c r="E48" s="42" t="s">
        <v>7</v>
      </c>
      <c r="F48" s="42" t="s">
        <v>8</v>
      </c>
      <c r="G48" s="42" t="s">
        <v>48</v>
      </c>
      <c r="H48" s="21" t="s">
        <v>9</v>
      </c>
      <c r="I48" s="31" t="s">
        <v>64</v>
      </c>
      <c r="J48" s="34" t="s">
        <v>65</v>
      </c>
      <c r="K48" s="32" t="s">
        <v>45</v>
      </c>
    </row>
    <row r="49" spans="1:11" ht="24.75" customHeight="1" x14ac:dyDescent="0.25">
      <c r="A49" s="57" t="s">
        <v>10</v>
      </c>
      <c r="B49" s="57" t="s">
        <v>98</v>
      </c>
      <c r="C49" s="61" t="s">
        <v>81</v>
      </c>
      <c r="D49" s="59">
        <v>0</v>
      </c>
      <c r="E49" s="60"/>
      <c r="F49" s="60"/>
      <c r="G49" s="60"/>
      <c r="H49" s="61" t="s">
        <v>91</v>
      </c>
      <c r="I49" s="62">
        <f>IF(OR(E49= "A+",E49="A", E49="A-",E49="B+", E49="B", E49="B-", E49="C+", E49="C", E49="C-", E49="D+", E49="D", E49="D-", E49="S"), D49, 0)</f>
        <v>0</v>
      </c>
      <c r="J49" s="63">
        <f>IF(OR(E49= "A+",E49="A", E49="A-",E49="B+", E49="B", E49="B-", E49="C+", E49="C", E49="C-", E49="D+", E49="D", E49="D-", E49="F"), D49, 0)</f>
        <v>0</v>
      </c>
      <c r="K49" s="64" t="str">
        <f>IF(ISBLANK(E49 ),"",IF( VLOOKUP(E49,Scales!$C$3:$D$19,2,FALSE) &lt;0, "", D49*VLOOKUP(E49,Scales!$C$3:$D$19,2,FALSE)))</f>
        <v/>
      </c>
    </row>
    <row r="50" spans="1:11" ht="29.25" customHeight="1" x14ac:dyDescent="0.25">
      <c r="A50" s="57" t="s">
        <v>14</v>
      </c>
      <c r="B50" s="57"/>
      <c r="C50" s="61"/>
      <c r="D50" s="59">
        <v>3</v>
      </c>
      <c r="E50" s="60"/>
      <c r="F50" s="60"/>
      <c r="G50" s="60"/>
      <c r="H50" s="94" t="s">
        <v>82</v>
      </c>
      <c r="I50" s="62">
        <f>IF(OR(E50= "A+",E50="A", E50="A-",E50="B+", E50="B", E50="B-", E50="C+", E50="C", E50="C-", E50="D+", E50="D", E50="D-", E50="S"), D50, 0)</f>
        <v>0</v>
      </c>
      <c r="J50" s="63">
        <f>IF(OR(E50= "A+",E50="A", E50="A-",E50="B+", E50="B", E50="B-", E50="C+", E50="C", E50="C-", E50="D+", E50="D", E50="D-", E50="F"), D50, 0)</f>
        <v>0</v>
      </c>
      <c r="K50" s="64" t="str">
        <f>IF(ISBLANK(E50 ),"",IF( VLOOKUP(E50,Scales!$C$3:$D$19,2,FALSE) &lt;0, "", D50*VLOOKUP(E50,Scales!$C$3:$D$19,2,FALSE)))</f>
        <v/>
      </c>
    </row>
    <row r="51" spans="1:11" ht="28.5" customHeight="1" x14ac:dyDescent="0.25">
      <c r="A51" s="57" t="s">
        <v>16</v>
      </c>
      <c r="B51" s="57"/>
      <c r="C51" s="61"/>
      <c r="D51" s="59">
        <v>3</v>
      </c>
      <c r="E51" s="60"/>
      <c r="F51" s="60"/>
      <c r="G51" s="60"/>
      <c r="H51" s="96"/>
      <c r="I51" s="62">
        <f>IF(OR(E51= "A+",E51="A", E51="A-",E51="B+", E51="B", E51="B-", E51="C+", E51="C", E51="C-", E51="D+", E51="D", E51="D-", E51="S"), D51, 0)</f>
        <v>0</v>
      </c>
      <c r="J51" s="63">
        <f>IF(OR(E51= "A+",E51="A", E51="A-",E51="B+", E51="B", E51="B-", E51="C+", E51="C", E51="C-", E51="D+", E51="D", E51="D-", E51="F"), D51, 0)</f>
        <v>0</v>
      </c>
      <c r="K51" s="64" t="str">
        <f>IF(ISBLANK(E51 ),"",IF( VLOOKUP(E51,Scales!$C$3:$D$19,2,FALSE) &lt;0, "", D51*VLOOKUP(E51,Scales!$C$3:$D$19,2,FALSE)))</f>
        <v/>
      </c>
    </row>
    <row r="52" spans="1:11" ht="29.25" customHeight="1" x14ac:dyDescent="0.25">
      <c r="A52" s="57" t="s">
        <v>18</v>
      </c>
      <c r="B52" s="57"/>
      <c r="C52" s="61"/>
      <c r="D52" s="59">
        <v>4</v>
      </c>
      <c r="E52" s="60"/>
      <c r="F52" s="60"/>
      <c r="G52" s="60"/>
      <c r="H52" s="96"/>
      <c r="I52" s="62">
        <f>IF(OR(E52= "A+",E52="A", E52="A-",E52="B+", E52="B", E52="B-", E52="C+", E52="C", E52="C-", E52="D+", E52="D", E52="D-", E52="S"), D52, 0)</f>
        <v>0</v>
      </c>
      <c r="J52" s="63">
        <f>IF(OR(E52= "A+",E52="A", E52="A-",E52="B+", E52="B", E52="B-", E52="C+", E52="C", E52="C-", E52="D+", E52="D", E52="D-", E52="F"), D52, 0)</f>
        <v>0</v>
      </c>
      <c r="K52" s="64" t="str">
        <f>IF(ISBLANK(E52 ),"",IF( VLOOKUP(E52,Scales!$C$3:$D$19,2,FALSE) &lt;0, "", D52*VLOOKUP(E52,Scales!$C$3:$D$19,2,FALSE)))</f>
        <v/>
      </c>
    </row>
    <row r="53" spans="1:11" ht="27.75" customHeight="1" x14ac:dyDescent="0.25">
      <c r="A53" s="57" t="s">
        <v>20</v>
      </c>
      <c r="B53" s="57"/>
      <c r="C53" s="61"/>
      <c r="D53" s="59"/>
      <c r="E53" s="60"/>
      <c r="F53" s="60"/>
      <c r="G53" s="60"/>
      <c r="H53" s="95"/>
      <c r="I53" s="62">
        <f>IF(OR(E53= "A+",E53="A", E53="A-",E53="B+", E53="B", E53="B-", E53="C+", E53="C", E53="C-", E53="D+", E53="D", E53="D-", E53="S"), D53, 0)</f>
        <v>0</v>
      </c>
      <c r="J53" s="63">
        <f>IF(OR(E53= "A+",E53="A", E53="A-",E53="B+", E53="B", E53="B-", E53="C+", E53="C", E53="C-", E53="D+", E53="D", E53="D-", E53="F"), D53, 0)</f>
        <v>0</v>
      </c>
      <c r="K53" s="64" t="str">
        <f>IF(ISBLANK(E53 ),"",IF( VLOOKUP(E53,Scales!$C$3:$D$19,2,FALSE) &lt;0, "", D53*VLOOKUP(E53,Scales!$C$3:$D$19,2,FALSE)))</f>
        <v/>
      </c>
    </row>
    <row r="54" spans="1:11" x14ac:dyDescent="0.25">
      <c r="A54" s="6"/>
      <c r="B54" s="6"/>
      <c r="C54" s="15"/>
      <c r="H54" s="36" t="s">
        <v>69</v>
      </c>
      <c r="I54" s="35">
        <f>SUM(I49:I53)</f>
        <v>0</v>
      </c>
      <c r="J54" s="80">
        <f>SUM(J49:J53)</f>
        <v>0</v>
      </c>
      <c r="K54" s="89" t="e">
        <f>SUM(K49:K53)/J54</f>
        <v>#DIV/0!</v>
      </c>
    </row>
    <row r="55" spans="1:11" x14ac:dyDescent="0.25">
      <c r="A55" s="6"/>
      <c r="B55" s="6"/>
      <c r="C55" s="15"/>
      <c r="D55" s="13"/>
      <c r="E55" s="13"/>
      <c r="F55" s="13"/>
      <c r="H55" s="16"/>
      <c r="I55" s="37" t="s">
        <v>66</v>
      </c>
      <c r="J55" s="81"/>
      <c r="K55" s="90"/>
    </row>
    <row r="56" spans="1:11" x14ac:dyDescent="0.25">
      <c r="A56" s="6"/>
      <c r="B56" s="6"/>
      <c r="C56" s="15"/>
      <c r="D56" s="13"/>
      <c r="E56" s="13"/>
      <c r="F56" s="3"/>
      <c r="G56" s="3"/>
      <c r="H56" s="15"/>
      <c r="I56" s="13"/>
      <c r="J56" s="41" t="s">
        <v>67</v>
      </c>
      <c r="K56" s="90"/>
    </row>
    <row r="57" spans="1:11" x14ac:dyDescent="0.25">
      <c r="A57" s="6"/>
      <c r="B57" s="6"/>
      <c r="C57" s="15"/>
      <c r="D57" s="13"/>
      <c r="E57" s="13"/>
      <c r="F57" s="3"/>
      <c r="G57" s="3"/>
      <c r="H57" s="15"/>
      <c r="I57" s="13"/>
      <c r="J57" s="43"/>
      <c r="K57" s="44"/>
    </row>
    <row r="58" spans="1:11" x14ac:dyDescent="0.25">
      <c r="A58" s="6"/>
      <c r="B58" s="6"/>
      <c r="C58" s="15"/>
      <c r="D58" s="13"/>
      <c r="E58" s="13"/>
      <c r="F58" s="13"/>
      <c r="G58" s="13"/>
      <c r="H58" s="15"/>
      <c r="I58" s="13"/>
      <c r="J58" s="13"/>
      <c r="K58" s="13"/>
    </row>
    <row r="59" spans="1:11" x14ac:dyDescent="0.25">
      <c r="A59" s="107" t="s">
        <v>92</v>
      </c>
      <c r="B59" s="108"/>
      <c r="C59" s="108"/>
      <c r="D59" s="108"/>
      <c r="E59" s="108"/>
      <c r="F59" s="108"/>
      <c r="G59" s="108"/>
      <c r="H59" s="108"/>
      <c r="I59" s="108"/>
      <c r="J59" s="108"/>
      <c r="K59" s="109"/>
    </row>
    <row r="60" spans="1:11" x14ac:dyDescent="0.25">
      <c r="A60" s="7"/>
      <c r="B60" s="19" t="s">
        <v>4</v>
      </c>
      <c r="C60" s="21" t="s">
        <v>5</v>
      </c>
      <c r="D60" s="20" t="s">
        <v>6</v>
      </c>
      <c r="E60" s="42" t="s">
        <v>7</v>
      </c>
      <c r="F60" s="42" t="s">
        <v>8</v>
      </c>
      <c r="G60" s="42" t="s">
        <v>48</v>
      </c>
      <c r="H60" s="21" t="s">
        <v>9</v>
      </c>
      <c r="I60" s="31" t="s">
        <v>64</v>
      </c>
      <c r="J60" s="34" t="s">
        <v>65</v>
      </c>
      <c r="K60" s="32" t="s">
        <v>45</v>
      </c>
    </row>
    <row r="61" spans="1:11" x14ac:dyDescent="0.25">
      <c r="A61" s="57" t="s">
        <v>10</v>
      </c>
      <c r="B61" s="57" t="s">
        <v>73</v>
      </c>
      <c r="C61" s="61" t="s">
        <v>72</v>
      </c>
      <c r="D61" s="59">
        <v>3</v>
      </c>
      <c r="E61" s="60"/>
      <c r="F61" s="60"/>
      <c r="G61" s="60"/>
      <c r="H61" s="61" t="s">
        <v>74</v>
      </c>
      <c r="I61" s="62">
        <f>IF(OR(E61= "A+",E61="A", E61="A-",E61="B+", E61="B", E61="B-", E61="C+", E61="C", E61="C-", E61="D+", E61="D", E61="D-", E61="S"), D61, 0)</f>
        <v>0</v>
      </c>
      <c r="J61" s="63">
        <f>IF(OR(E61= "A+",E61="A", E61="A-",E61="B+", E61="B", E61="B-", E61="C+", E61="C", E61="C-", E61="D+", E61="D", E61="D-", E61="F"), D61, 0)</f>
        <v>0</v>
      </c>
      <c r="K61" s="64" t="str">
        <f>IF(ISBLANK(E61 ),"",IF( VLOOKUP(E61,Scales!$C$3:$D$19,2,FALSE) &lt;0, "", D61*VLOOKUP(E61,Scales!$C$3:$D$19,2,FALSE)))</f>
        <v/>
      </c>
    </row>
    <row r="62" spans="1:11" ht="50.25" customHeight="1" x14ac:dyDescent="0.25">
      <c r="A62" s="57" t="s">
        <v>14</v>
      </c>
      <c r="B62" s="68"/>
      <c r="C62" s="69" t="s">
        <v>84</v>
      </c>
      <c r="D62" s="59">
        <v>3</v>
      </c>
      <c r="E62" s="60"/>
      <c r="F62" s="60"/>
      <c r="G62" s="60"/>
      <c r="H62" s="61" t="s">
        <v>93</v>
      </c>
      <c r="I62" s="62">
        <f>IF(OR(E62= "A+",E62="A", E62="A-",E62="B+", E62="B", E62="B-", E62="C+", E62="C", E62="C-", E62="D+", E62="D", E62="D-", E62="S"), D62, 0)</f>
        <v>0</v>
      </c>
      <c r="J62" s="63">
        <f>IF(OR(E62= "A+",E62="A", E62="A-",E62="B+", E62="B", E62="B-", E62="C+", E62="C", E62="C-", E62="D+", E62="D", E62="D-", E62="F"), D62, 0)</f>
        <v>0</v>
      </c>
      <c r="K62" s="64" t="str">
        <f>IF(ISBLANK(E62 ),"",IF( VLOOKUP(E62,Scales!$C$3:$D$19,2,FALSE) &lt;0, "", D62*VLOOKUP(E62,Scales!$C$3:$D$19,2,FALSE)))</f>
        <v/>
      </c>
    </row>
    <row r="63" spans="1:11" x14ac:dyDescent="0.25">
      <c r="A63" s="6"/>
      <c r="B63" s="6"/>
      <c r="C63" s="15"/>
      <c r="H63" s="36" t="s">
        <v>69</v>
      </c>
      <c r="I63" s="35">
        <f>SUM(I61:I62)</f>
        <v>0</v>
      </c>
      <c r="J63" s="80">
        <f>SUM(J61:J62)</f>
        <v>0</v>
      </c>
      <c r="K63" s="89" t="e">
        <f>SUM(K61:K62)/J63</f>
        <v>#DIV/0!</v>
      </c>
    </row>
    <row r="64" spans="1:11" x14ac:dyDescent="0.25">
      <c r="A64" s="6"/>
      <c r="B64" s="6"/>
      <c r="C64" s="15"/>
      <c r="D64" s="13"/>
      <c r="E64" s="13"/>
      <c r="F64" s="13"/>
      <c r="H64" s="16"/>
      <c r="I64" s="37" t="s">
        <v>66</v>
      </c>
      <c r="J64" s="81"/>
      <c r="K64" s="90"/>
    </row>
    <row r="65" spans="1:11" x14ac:dyDescent="0.25">
      <c r="A65" s="6"/>
      <c r="B65" s="6"/>
      <c r="C65" s="15"/>
      <c r="D65" s="13"/>
      <c r="E65" s="13"/>
      <c r="F65" s="3"/>
      <c r="G65" s="3"/>
      <c r="H65" s="15"/>
      <c r="I65" s="13"/>
      <c r="J65" s="26" t="s">
        <v>67</v>
      </c>
      <c r="K65" s="91"/>
    </row>
    <row r="66" spans="1:11" x14ac:dyDescent="0.25">
      <c r="A66" s="6"/>
      <c r="B66" s="1"/>
      <c r="C66" s="8"/>
      <c r="D66" s="3"/>
      <c r="E66" s="3"/>
      <c r="F66" s="3"/>
      <c r="G66" s="3"/>
      <c r="H66" s="8"/>
      <c r="I66" s="3"/>
      <c r="J66" s="3"/>
      <c r="K66" s="3"/>
    </row>
    <row r="67" spans="1:11" x14ac:dyDescent="0.25">
      <c r="A67" s="1"/>
      <c r="B67" s="1"/>
      <c r="C67" s="8"/>
      <c r="D67" s="3"/>
      <c r="E67" s="3"/>
      <c r="F67" s="3"/>
      <c r="G67" s="3"/>
      <c r="H67" s="8"/>
      <c r="I67" s="3"/>
      <c r="J67" s="3"/>
      <c r="K67" s="3"/>
    </row>
    <row r="68" spans="1:11" x14ac:dyDescent="0.25">
      <c r="A68" s="82" t="s">
        <v>196</v>
      </c>
      <c r="B68" s="83"/>
      <c r="C68" s="83"/>
      <c r="D68" s="83"/>
      <c r="E68" s="83"/>
      <c r="F68" s="83"/>
      <c r="G68" s="83"/>
      <c r="H68" s="83"/>
      <c r="I68" s="83"/>
      <c r="J68" s="83"/>
      <c r="K68" s="84"/>
    </row>
    <row r="69" spans="1:11" x14ac:dyDescent="0.25">
      <c r="A69" s="7"/>
      <c r="B69" s="19" t="s">
        <v>4</v>
      </c>
      <c r="C69" s="21" t="s">
        <v>5</v>
      </c>
      <c r="D69" s="20" t="s">
        <v>6</v>
      </c>
      <c r="E69" s="42" t="s">
        <v>7</v>
      </c>
      <c r="F69" s="42" t="s">
        <v>8</v>
      </c>
      <c r="G69" s="42" t="s">
        <v>48</v>
      </c>
      <c r="H69" s="21" t="s">
        <v>9</v>
      </c>
      <c r="I69" s="31" t="s">
        <v>64</v>
      </c>
      <c r="J69" s="34" t="s">
        <v>65</v>
      </c>
      <c r="K69" s="32" t="s">
        <v>45</v>
      </c>
    </row>
    <row r="70" spans="1:11" x14ac:dyDescent="0.25">
      <c r="A70" s="57" t="s">
        <v>10</v>
      </c>
      <c r="B70" s="57" t="s">
        <v>152</v>
      </c>
      <c r="C70" s="61" t="s">
        <v>153</v>
      </c>
      <c r="D70" s="59">
        <v>3</v>
      </c>
      <c r="E70" s="60"/>
      <c r="F70" s="60"/>
      <c r="G70" s="60"/>
      <c r="H70" s="57" t="s">
        <v>187</v>
      </c>
      <c r="I70" s="62">
        <f>IF(OR(E70= "A+",E70="A", E70="A-",E70="B+", E70="B", E70="B-", E70="C+", E70="C", E70="C-", E70="D+", E70="D", E70="D-", E70="S"), D70, 0)</f>
        <v>0</v>
      </c>
      <c r="J70" s="63">
        <f>IF(OR(E70= "A+",E70="A", E70="A-",E70="B+", E70="B", E70="B-", E70="C+", E70="C", E70="C-", E70="D+", E70="D", E70="D-", E70="F"), D70, 0)</f>
        <v>0</v>
      </c>
      <c r="K70" s="64" t="str">
        <f>IF(ISBLANK(E70 ),"",IF( VLOOKUP(E70,Scales!$C$3:$D$19,2,FALSE) &lt;0, "", D70*VLOOKUP(E70,Scales!$C$3:$D$19,2,FALSE)))</f>
        <v/>
      </c>
    </row>
    <row r="71" spans="1:11" x14ac:dyDescent="0.25">
      <c r="A71" s="57"/>
      <c r="B71" s="57" t="s">
        <v>159</v>
      </c>
      <c r="C71" s="61" t="s">
        <v>160</v>
      </c>
      <c r="D71" s="59">
        <v>3</v>
      </c>
      <c r="E71" s="60"/>
      <c r="F71" s="60"/>
      <c r="G71" s="60"/>
      <c r="H71" s="57" t="s">
        <v>188</v>
      </c>
      <c r="I71" s="62">
        <f>IF(OR(E71= "A+",E71="A", E71="A-",E71="B+", E71="B", E71="B-", E71="C+", E71="C", E71="C-", E71="D+", E71="D", E71="D-", E71="S"), D71, 0)</f>
        <v>0</v>
      </c>
      <c r="J71" s="63">
        <f>IF(OR(E71= "A+",E71="A", E71="A-",E71="B+", E71="B", E71="B-", E71="C+", E71="C", E71="C-", E71="D+", E71="D", E71="D-", E71="F"), D71, 0)</f>
        <v>0</v>
      </c>
      <c r="K71" s="64" t="str">
        <f>IF(ISBLANK(E71 ),"",IF( VLOOKUP(E71,Scales!$C$3:$D$19,2,FALSE) &lt;0, "", D71*VLOOKUP(E71,Scales!$C$3:$D$19,2,FALSE)))</f>
        <v/>
      </c>
    </row>
    <row r="72" spans="1:11" ht="23.25" customHeight="1" x14ac:dyDescent="0.25">
      <c r="A72" s="57" t="s">
        <v>14</v>
      </c>
      <c r="B72" s="57" t="s">
        <v>154</v>
      </c>
      <c r="C72" s="61" t="s">
        <v>76</v>
      </c>
      <c r="D72" s="59">
        <v>3</v>
      </c>
      <c r="E72" s="60"/>
      <c r="F72" s="60"/>
      <c r="G72" s="60"/>
      <c r="H72" s="61" t="s">
        <v>189</v>
      </c>
      <c r="I72" s="62">
        <f t="shared" ref="I72:I82" si="2">IF(OR(E72= "A+",E72="A", E72="A-",E72="B+", E72="B", E72="B-", E72="C+", E72="C", E72="C-", E72="D+", E72="D", E72="D-", E72="S"), D72, 0)</f>
        <v>0</v>
      </c>
      <c r="J72" s="63">
        <f t="shared" ref="J72:J82" si="3">IF(OR(E72= "A+",E72="A", E72="A-",E72="B+", E72="B", E72="B-", E72="C+", E72="C", E72="C-", E72="D+", E72="D", E72="D-", E72="F"), D72, 0)</f>
        <v>0</v>
      </c>
      <c r="K72" s="64" t="str">
        <f>IF(ISBLANK(E72 ),"",IF( VLOOKUP(E72,Scales!$C$3:$D$19,2,FALSE) &lt;0, "", D72*VLOOKUP(E72,Scales!$C$3:$D$19,2,FALSE)))</f>
        <v/>
      </c>
    </row>
    <row r="73" spans="1:11" ht="22.5" x14ac:dyDescent="0.25">
      <c r="A73" s="57" t="s">
        <v>16</v>
      </c>
      <c r="B73" s="57" t="s">
        <v>155</v>
      </c>
      <c r="C73" s="61" t="s">
        <v>77</v>
      </c>
      <c r="D73" s="59">
        <v>3</v>
      </c>
      <c r="E73" s="60"/>
      <c r="F73" s="60"/>
      <c r="G73" s="60"/>
      <c r="H73" s="61" t="s">
        <v>190</v>
      </c>
      <c r="I73" s="62">
        <f t="shared" si="2"/>
        <v>0</v>
      </c>
      <c r="J73" s="63">
        <f t="shared" si="3"/>
        <v>0</v>
      </c>
      <c r="K73" s="64" t="str">
        <f>IF(ISBLANK(E73 ),"",IF( VLOOKUP(E73,Scales!$C$3:$D$19,2,FALSE) &lt;0, "", D73*VLOOKUP(E73,Scales!$C$3:$D$19,2,FALSE)))</f>
        <v/>
      </c>
    </row>
    <row r="74" spans="1:11" ht="22.5" x14ac:dyDescent="0.25">
      <c r="A74" s="57" t="s">
        <v>18</v>
      </c>
      <c r="B74" s="57" t="s">
        <v>174</v>
      </c>
      <c r="C74" s="61" t="s">
        <v>156</v>
      </c>
      <c r="D74" s="59">
        <v>3</v>
      </c>
      <c r="E74" s="60"/>
      <c r="F74" s="60"/>
      <c r="G74" s="60"/>
      <c r="H74" s="57"/>
      <c r="I74" s="62">
        <f t="shared" si="2"/>
        <v>0</v>
      </c>
      <c r="J74" s="63">
        <f t="shared" si="3"/>
        <v>0</v>
      </c>
      <c r="K74" s="64" t="str">
        <f>IF(ISBLANK(E74 ),"",IF( VLOOKUP(E74,Scales!$C$3:$D$19,2,FALSE) &lt;0, "", D74*VLOOKUP(E74,Scales!$C$3:$D$19,2,FALSE)))</f>
        <v/>
      </c>
    </row>
    <row r="75" spans="1:11" ht="24.75" customHeight="1" x14ac:dyDescent="0.25">
      <c r="A75" s="57" t="s">
        <v>20</v>
      </c>
      <c r="B75" s="57" t="s">
        <v>175</v>
      </c>
      <c r="C75" s="61" t="s">
        <v>157</v>
      </c>
      <c r="D75" s="59">
        <v>3</v>
      </c>
      <c r="E75" s="60"/>
      <c r="F75" s="60"/>
      <c r="G75" s="60"/>
      <c r="H75" s="57"/>
      <c r="I75" s="62">
        <f t="shared" ref="I75:I80" si="4">IF(OR(E75= "A+",E75="A", E75="A-",E75="B+", E75="B", E75="B-", E75="C+", E75="C", E75="C-", E75="D+", E75="D", E75="D-", E75="S"), D75, 0)</f>
        <v>0</v>
      </c>
      <c r="J75" s="63">
        <f t="shared" ref="J75:J80" si="5">IF(OR(E75= "A+",E75="A", E75="A-",E75="B+", E75="B", E75="B-", E75="C+", E75="C", E75="C-", E75="D+", E75="D", E75="D-", E75="F"), D75, 0)</f>
        <v>0</v>
      </c>
      <c r="K75" s="64" t="str">
        <f>IF(ISBLANK(E75 ),"",IF( VLOOKUP(E75,Scales!$C$3:$D$19,2,FALSE) &lt;0, "", D75*VLOOKUP(E75,Scales!$C$3:$D$19,2,FALSE)))</f>
        <v/>
      </c>
    </row>
    <row r="76" spans="1:11" ht="24.75" customHeight="1" x14ac:dyDescent="0.25">
      <c r="A76" s="57"/>
      <c r="B76" s="57" t="s">
        <v>191</v>
      </c>
      <c r="C76" s="61" t="s">
        <v>192</v>
      </c>
      <c r="D76" s="59">
        <v>3</v>
      </c>
      <c r="E76" s="60"/>
      <c r="F76" s="60"/>
      <c r="G76" s="60"/>
      <c r="H76" s="57" t="s">
        <v>193</v>
      </c>
      <c r="I76" s="62">
        <f t="shared" ref="I76" si="6">IF(OR(E76= "A+",E76="A", E76="A-",E76="B+", E76="B", E76="B-", E76="C+", E76="C", E76="C-", E76="D+", E76="D", E76="D-", E76="S"), D76, 0)</f>
        <v>0</v>
      </c>
      <c r="J76" s="63">
        <f t="shared" ref="J76" si="7">IF(OR(E76= "A+",E76="A", E76="A-",E76="B+", E76="B", E76="B-", E76="C+", E76="C", E76="C-", E76="D+", E76="D", E76="D-", E76="F"), D76, 0)</f>
        <v>0</v>
      </c>
      <c r="K76" s="64" t="str">
        <f>IF(ISBLANK(E76 ),"",IF( VLOOKUP(E76,Scales!$C$3:$D$19,2,FALSE) &lt;0, "", D76*VLOOKUP(E76,Scales!$C$3:$D$19,2,FALSE)))</f>
        <v/>
      </c>
    </row>
    <row r="77" spans="1:11" ht="24" customHeight="1" x14ac:dyDescent="0.25">
      <c r="A77" s="57" t="s">
        <v>23</v>
      </c>
      <c r="B77" s="57" t="s">
        <v>176</v>
      </c>
      <c r="C77" s="61" t="s">
        <v>158</v>
      </c>
      <c r="D77" s="59">
        <v>3</v>
      </c>
      <c r="E77" s="60"/>
      <c r="F77" s="60"/>
      <c r="G77" s="60"/>
      <c r="H77" s="57" t="s">
        <v>194</v>
      </c>
      <c r="I77" s="62">
        <f t="shared" si="4"/>
        <v>0</v>
      </c>
      <c r="J77" s="63">
        <f t="shared" si="5"/>
        <v>0</v>
      </c>
      <c r="K77" s="64" t="str">
        <f>IF(ISBLANK(E77 ),"",IF( VLOOKUP(E77,Scales!$C$3:$D$19,2,FALSE) &lt;0, "", D77*VLOOKUP(E77,Scales!$C$3:$D$19,2,FALSE)))</f>
        <v/>
      </c>
    </row>
    <row r="78" spans="1:11" ht="24" customHeight="1" x14ac:dyDescent="0.25">
      <c r="A78" s="57"/>
      <c r="B78" s="57" t="s">
        <v>165</v>
      </c>
      <c r="C78" s="61" t="s">
        <v>166</v>
      </c>
      <c r="D78" s="59">
        <v>3</v>
      </c>
      <c r="E78" s="60"/>
      <c r="F78" s="60"/>
      <c r="G78" s="60"/>
      <c r="H78" s="57"/>
      <c r="I78" s="62">
        <f t="shared" si="4"/>
        <v>0</v>
      </c>
      <c r="J78" s="63">
        <f t="shared" si="5"/>
        <v>0</v>
      </c>
      <c r="K78" s="64" t="str">
        <f>IF(ISBLANK(E78 ),"",IF( VLOOKUP(E78,Scales!$C$3:$D$19,2,FALSE) &lt;0, "", D78*VLOOKUP(E78,Scales!$C$3:$D$19,2,FALSE)))</f>
        <v/>
      </c>
    </row>
    <row r="79" spans="1:11" ht="24" customHeight="1" x14ac:dyDescent="0.25">
      <c r="A79" s="57"/>
      <c r="B79" s="57" t="s">
        <v>167</v>
      </c>
      <c r="C79" s="61" t="s">
        <v>168</v>
      </c>
      <c r="D79" s="59">
        <v>3</v>
      </c>
      <c r="E79" s="60"/>
      <c r="F79" s="60"/>
      <c r="G79" s="60"/>
      <c r="H79" s="57"/>
      <c r="I79" s="62">
        <f t="shared" si="4"/>
        <v>0</v>
      </c>
      <c r="J79" s="63">
        <f t="shared" si="5"/>
        <v>0</v>
      </c>
      <c r="K79" s="64" t="str">
        <f>IF(ISBLANK(E79 ),"",IF( VLOOKUP(E79,Scales!$C$3:$D$19,2,FALSE) &lt;0, "", D79*VLOOKUP(E79,Scales!$C$3:$D$19,2,FALSE)))</f>
        <v/>
      </c>
    </row>
    <row r="80" spans="1:11" ht="20.25" customHeight="1" x14ac:dyDescent="0.25">
      <c r="A80" s="57"/>
      <c r="B80" s="57" t="s">
        <v>173</v>
      </c>
      <c r="C80" s="61" t="s">
        <v>164</v>
      </c>
      <c r="D80" s="59">
        <v>3</v>
      </c>
      <c r="E80" s="60"/>
      <c r="F80" s="60"/>
      <c r="G80" s="60"/>
      <c r="H80" s="57"/>
      <c r="I80" s="62">
        <f t="shared" si="4"/>
        <v>0</v>
      </c>
      <c r="J80" s="63">
        <f t="shared" si="5"/>
        <v>0</v>
      </c>
      <c r="K80" s="64" t="str">
        <f>IF(ISBLANK(E80 ),"",IF( VLOOKUP(E80,Scales!$C$3:$D$19,2,FALSE) &lt;0, "", D80*VLOOKUP(E80,Scales!$C$3:$D$19,2,FALSE)))</f>
        <v/>
      </c>
    </row>
    <row r="81" spans="1:11" ht="20.25" customHeight="1" x14ac:dyDescent="0.25">
      <c r="A81" s="57" t="s">
        <v>42</v>
      </c>
      <c r="B81" s="57" t="s">
        <v>173</v>
      </c>
      <c r="C81" s="61" t="s">
        <v>163</v>
      </c>
      <c r="D81" s="59">
        <v>3</v>
      </c>
      <c r="E81" s="60"/>
      <c r="F81" s="60"/>
      <c r="G81" s="60"/>
      <c r="H81" s="65"/>
      <c r="I81" s="62">
        <f t="shared" si="2"/>
        <v>0</v>
      </c>
      <c r="J81" s="63">
        <f t="shared" si="3"/>
        <v>0</v>
      </c>
      <c r="K81" s="64" t="str">
        <f>IF(ISBLANK(E81 ),"",IF( VLOOKUP(E81,Scales!$C$3:$D$19,2,FALSE) &lt;0, "", D81*VLOOKUP(E81,Scales!$C$3:$D$19,2,FALSE)))</f>
        <v/>
      </c>
    </row>
    <row r="82" spans="1:11" ht="20.25" customHeight="1" x14ac:dyDescent="0.25">
      <c r="A82" s="57" t="s">
        <v>43</v>
      </c>
      <c r="B82" s="57" t="s">
        <v>161</v>
      </c>
      <c r="C82" s="61" t="s">
        <v>162</v>
      </c>
      <c r="D82" s="59">
        <v>3</v>
      </c>
      <c r="E82" s="60"/>
      <c r="F82" s="60"/>
      <c r="G82" s="60"/>
      <c r="H82" s="65"/>
      <c r="I82" s="62">
        <f t="shared" si="2"/>
        <v>0</v>
      </c>
      <c r="J82" s="63">
        <f t="shared" si="3"/>
        <v>0</v>
      </c>
      <c r="K82" s="64" t="str">
        <f>IF(ISBLANK(E82 ),"",IF( VLOOKUP(E82,Scales!$C$3:$D$19,2,FALSE) &lt;0, "", D82*VLOOKUP(E82,Scales!$C$3:$D$19,2,FALSE)))</f>
        <v/>
      </c>
    </row>
    <row r="83" spans="1:11" x14ac:dyDescent="0.25">
      <c r="A83" s="6"/>
      <c r="B83" s="6"/>
      <c r="C83" s="15"/>
      <c r="H83" s="36" t="s">
        <v>69</v>
      </c>
      <c r="I83" s="35">
        <f>SUM(I70:I82)</f>
        <v>0</v>
      </c>
      <c r="J83" s="80">
        <f>SUM(J70:J82)</f>
        <v>0</v>
      </c>
      <c r="K83" s="89" t="e">
        <f>SUM(K70:K82)/J83</f>
        <v>#DIV/0!</v>
      </c>
    </row>
    <row r="84" spans="1:11" x14ac:dyDescent="0.25">
      <c r="A84" s="6"/>
      <c r="B84" s="6"/>
      <c r="C84" s="15"/>
      <c r="D84" s="13"/>
      <c r="E84" s="13"/>
      <c r="F84" s="13"/>
      <c r="H84" s="16"/>
      <c r="I84" s="37" t="s">
        <v>66</v>
      </c>
      <c r="J84" s="81"/>
      <c r="K84" s="90"/>
    </row>
    <row r="85" spans="1:11" x14ac:dyDescent="0.25">
      <c r="A85" s="6"/>
      <c r="B85" s="6"/>
      <c r="C85" s="15"/>
      <c r="D85" s="13"/>
      <c r="E85" s="13"/>
      <c r="F85" s="3"/>
      <c r="G85" s="3"/>
      <c r="H85" s="15"/>
      <c r="I85" s="13"/>
      <c r="J85" s="26" t="s">
        <v>67</v>
      </c>
      <c r="K85" s="91"/>
    </row>
    <row r="91" spans="1:11" ht="9.75" customHeight="1" x14ac:dyDescent="0.25"/>
    <row r="92" spans="1:11" ht="40.5" customHeight="1" x14ac:dyDescent="0.25">
      <c r="A92" s="97" t="s">
        <v>197</v>
      </c>
      <c r="B92" s="98"/>
      <c r="C92" s="98"/>
      <c r="D92" s="98"/>
      <c r="E92" s="98"/>
      <c r="F92" s="98"/>
      <c r="G92" s="98"/>
      <c r="H92" s="98"/>
      <c r="I92" s="98"/>
      <c r="J92" s="98"/>
      <c r="K92" s="99"/>
    </row>
    <row r="93" spans="1:11" x14ac:dyDescent="0.25">
      <c r="A93" s="7"/>
      <c r="B93" s="19" t="s">
        <v>4</v>
      </c>
      <c r="C93" s="21" t="s">
        <v>5</v>
      </c>
      <c r="D93" s="20" t="s">
        <v>6</v>
      </c>
      <c r="E93" s="42" t="s">
        <v>7</v>
      </c>
      <c r="F93" s="42" t="s">
        <v>8</v>
      </c>
      <c r="G93" s="42" t="s">
        <v>48</v>
      </c>
      <c r="H93" s="21" t="s">
        <v>9</v>
      </c>
      <c r="I93" s="31" t="s">
        <v>64</v>
      </c>
      <c r="J93" s="34" t="s">
        <v>65</v>
      </c>
      <c r="K93" s="32" t="s">
        <v>45</v>
      </c>
    </row>
    <row r="94" spans="1:11" ht="255" customHeight="1" x14ac:dyDescent="0.25">
      <c r="A94" s="57" t="s">
        <v>10</v>
      </c>
      <c r="B94" s="68"/>
      <c r="C94" s="69"/>
      <c r="D94" s="59">
        <v>3</v>
      </c>
      <c r="E94" s="60"/>
      <c r="F94" s="60"/>
      <c r="G94" s="60"/>
      <c r="H94" s="94" t="s">
        <v>96</v>
      </c>
      <c r="I94" s="62">
        <f>IF(OR(E94= "A+",E94="A", E94="A-",E94="B+", E94="B", E94="B-", E94="C+", E94="C", E94="C-", E94="D+", E94="D", E94="D-", E94="S"), D94, 0)</f>
        <v>0</v>
      </c>
      <c r="J94" s="63">
        <f>IF(OR(E94= "A+",E94="A", E94="A-",E94="B+", E94="B", E94="B-", E94="C+", E94="C", E94="C-", E94="D+", E94="D", E94="D-", E94="F"), D94, 0)</f>
        <v>0</v>
      </c>
      <c r="K94" s="64" t="str">
        <f>IF(ISBLANK(E94 ),"",IF( VLOOKUP(E94,Scales!$C$3:$D$19,2,FALSE) &lt;0, "", D94*VLOOKUP(E94,Scales!$C$3:$D$19,2,FALSE)))</f>
        <v/>
      </c>
    </row>
    <row r="95" spans="1:11" ht="231.75" customHeight="1" x14ac:dyDescent="0.25">
      <c r="A95" s="57" t="s">
        <v>14</v>
      </c>
      <c r="B95" s="68"/>
      <c r="C95" s="69"/>
      <c r="D95" s="59">
        <v>3</v>
      </c>
      <c r="E95" s="60"/>
      <c r="F95" s="60"/>
      <c r="G95" s="60"/>
      <c r="H95" s="95"/>
      <c r="I95" s="62">
        <f>IF(OR(E95= "A+",E95="A", E95="A-",E95="B+", E95="B", E95="B-", E95="C+", E95="C", E95="C-", E95="D+", E95="D", E95="D-", E95="S"), D95, 0)</f>
        <v>0</v>
      </c>
      <c r="J95" s="63">
        <f>IF(OR(E95= "A+",E95="A", E95="A-",E95="B+", E95="B", E95="B-", E95="C+", E95="C", E95="C-", E95="D+", E95="D", E95="D-", E95="F"), D95, 0)</f>
        <v>0</v>
      </c>
      <c r="K95" s="64" t="str">
        <f>IF(ISBLANK(E95 ),"",IF( VLOOKUP(E95,Scales!$C$3:$D$19,2,FALSE) &lt;0, "", D95*VLOOKUP(E95,Scales!$C$3:$D$19,2,FALSE)))</f>
        <v/>
      </c>
    </row>
    <row r="96" spans="1:11" ht="24.75" customHeight="1" x14ac:dyDescent="0.25">
      <c r="A96" s="6"/>
      <c r="B96" s="6"/>
      <c r="C96" s="15"/>
      <c r="D96" s="13"/>
      <c r="E96" s="13"/>
      <c r="F96" s="13"/>
      <c r="G96" s="13"/>
      <c r="H96" s="36" t="s">
        <v>69</v>
      </c>
      <c r="I96" s="35">
        <f>SUM(I94:I95)</f>
        <v>0</v>
      </c>
      <c r="J96" s="29">
        <f>SUM(J94:J95)</f>
        <v>0</v>
      </c>
      <c r="K96" s="33" t="e">
        <f>SUM(K94:K95)/J96</f>
        <v>#DIV/0!</v>
      </c>
    </row>
    <row r="97" spans="1:11" x14ac:dyDescent="0.25">
      <c r="A97" s="6"/>
      <c r="B97" s="6"/>
      <c r="C97" s="15"/>
      <c r="D97" s="13"/>
      <c r="E97" s="13"/>
      <c r="F97" s="13"/>
      <c r="G97" s="13"/>
      <c r="H97" s="16"/>
      <c r="I97" s="37" t="s">
        <v>66</v>
      </c>
      <c r="J97" s="38"/>
      <c r="K97" s="39"/>
    </row>
    <row r="98" spans="1:11" x14ac:dyDescent="0.25">
      <c r="A98" s="6"/>
      <c r="B98" s="6"/>
      <c r="C98" s="15"/>
      <c r="D98" s="13"/>
      <c r="E98" s="13"/>
      <c r="F98" s="13"/>
      <c r="G98" s="13"/>
      <c r="H98" s="15"/>
      <c r="I98" s="13"/>
      <c r="J98" s="26" t="s">
        <v>67</v>
      </c>
      <c r="K98" s="40"/>
    </row>
    <row r="100" spans="1:11" ht="39" customHeight="1" x14ac:dyDescent="0.25">
      <c r="A100" s="73" t="s">
        <v>78</v>
      </c>
      <c r="B100" s="51"/>
      <c r="C100" s="51"/>
      <c r="D100" s="54"/>
      <c r="E100" s="55"/>
      <c r="F100" s="55"/>
      <c r="G100" s="55"/>
      <c r="H100" s="55"/>
      <c r="I100" s="55"/>
      <c r="J100" s="55"/>
      <c r="K100" s="56"/>
    </row>
    <row r="101" spans="1:11" ht="19.5" customHeight="1" x14ac:dyDescent="0.25">
      <c r="A101" s="71" t="s">
        <v>146</v>
      </c>
      <c r="B101" s="70"/>
      <c r="C101" s="70"/>
      <c r="D101" s="71"/>
      <c r="E101" s="70"/>
      <c r="F101" s="70"/>
      <c r="G101" s="70"/>
      <c r="H101" s="70"/>
      <c r="I101" s="70"/>
      <c r="J101" s="70"/>
      <c r="K101" s="72"/>
    </row>
    <row r="102" spans="1:11" x14ac:dyDescent="0.25">
      <c r="A102" s="7"/>
      <c r="B102" s="19" t="s">
        <v>4</v>
      </c>
      <c r="C102" s="21" t="s">
        <v>5</v>
      </c>
      <c r="D102" s="20" t="s">
        <v>6</v>
      </c>
      <c r="E102" s="42" t="s">
        <v>7</v>
      </c>
      <c r="F102" s="42" t="s">
        <v>8</v>
      </c>
      <c r="G102" s="42" t="s">
        <v>48</v>
      </c>
      <c r="H102" s="21" t="s">
        <v>9</v>
      </c>
      <c r="I102" s="31" t="s">
        <v>64</v>
      </c>
      <c r="J102" s="34" t="s">
        <v>65</v>
      </c>
      <c r="K102" s="32" t="s">
        <v>45</v>
      </c>
    </row>
    <row r="103" spans="1:11" x14ac:dyDescent="0.25">
      <c r="A103" s="57" t="s">
        <v>10</v>
      </c>
      <c r="B103" s="57"/>
      <c r="C103" s="61"/>
      <c r="D103" s="59"/>
      <c r="E103" s="60"/>
      <c r="F103" s="60"/>
      <c r="G103" s="60"/>
      <c r="H103" s="57"/>
      <c r="I103" s="62">
        <f t="shared" ref="I103:I108" si="8">IF(OR(E103= "A+",E103="A", E103="A-",E103="B+", E103="B", E103="B-", E103="C+", E103="C", E103="C-", E103="D+", E103="D", E103="D-", E103="S"), D103, 0)</f>
        <v>0</v>
      </c>
      <c r="J103" s="63">
        <f t="shared" ref="J103:J108" si="9">IF(OR(E103= "A+",E103="A", E103="A-",E103="B+", E103="B", E103="B-", E103="C+", E103="C", E103="C-", E103="D+", E103="D", E103="D-", E103="F"), D103, 0)</f>
        <v>0</v>
      </c>
      <c r="K103" s="64" t="str">
        <f>IF(ISBLANK(E103 ),"",IF( VLOOKUP(E103,Scales!$C$3:$D$19,2,FALSE) &lt;0, "", D103*VLOOKUP(E103,Scales!$C$3:$D$19,2,FALSE)))</f>
        <v/>
      </c>
    </row>
    <row r="104" spans="1:11" x14ac:dyDescent="0.25">
      <c r="A104" s="57" t="s">
        <v>14</v>
      </c>
      <c r="B104" s="57"/>
      <c r="C104" s="61"/>
      <c r="D104" s="59"/>
      <c r="E104" s="60"/>
      <c r="F104" s="60"/>
      <c r="G104" s="60"/>
      <c r="H104" s="57"/>
      <c r="I104" s="62">
        <f t="shared" si="8"/>
        <v>0</v>
      </c>
      <c r="J104" s="63">
        <f t="shared" si="9"/>
        <v>0</v>
      </c>
      <c r="K104" s="64" t="str">
        <f>IF(ISBLANK(E104 ),"",IF( VLOOKUP(E104,Scales!$C$3:$D$19,2,FALSE) &lt;0, "", D104*VLOOKUP(E104,Scales!$C$3:$D$19,2,FALSE)))</f>
        <v/>
      </c>
    </row>
    <row r="105" spans="1:11" x14ac:dyDescent="0.25">
      <c r="A105" s="57" t="s">
        <v>16</v>
      </c>
      <c r="B105" s="57"/>
      <c r="C105" s="61"/>
      <c r="D105" s="59"/>
      <c r="E105" s="60"/>
      <c r="F105" s="60"/>
      <c r="G105" s="60"/>
      <c r="H105" s="57"/>
      <c r="I105" s="62">
        <f t="shared" si="8"/>
        <v>0</v>
      </c>
      <c r="J105" s="63">
        <f t="shared" si="9"/>
        <v>0</v>
      </c>
      <c r="K105" s="64" t="str">
        <f>IF(ISBLANK(E105 ),"",IF( VLOOKUP(E105,Scales!$C$3:$D$19,2,FALSE) &lt;0, "", D105*VLOOKUP(E105,Scales!$C$3:$D$19,2,FALSE)))</f>
        <v/>
      </c>
    </row>
    <row r="106" spans="1:11" x14ac:dyDescent="0.25">
      <c r="A106" s="57" t="s">
        <v>18</v>
      </c>
      <c r="B106" s="57"/>
      <c r="C106" s="61"/>
      <c r="D106" s="59"/>
      <c r="E106" s="60"/>
      <c r="F106" s="60"/>
      <c r="G106" s="60"/>
      <c r="H106" s="57"/>
      <c r="I106" s="62">
        <f t="shared" si="8"/>
        <v>0</v>
      </c>
      <c r="J106" s="63">
        <f t="shared" si="9"/>
        <v>0</v>
      </c>
      <c r="K106" s="64" t="str">
        <f>IF(ISBLANK(E106 ),"",IF( VLOOKUP(E106,Scales!$C$3:$D$19,2,FALSE) &lt;0, "", D106*VLOOKUP(E106,Scales!$C$3:$D$19,2,FALSE)))</f>
        <v/>
      </c>
    </row>
    <row r="107" spans="1:11" x14ac:dyDescent="0.25">
      <c r="A107" s="57" t="s">
        <v>20</v>
      </c>
      <c r="B107" s="57"/>
      <c r="C107" s="61"/>
      <c r="D107" s="59"/>
      <c r="E107" s="60"/>
      <c r="F107" s="60"/>
      <c r="G107" s="60"/>
      <c r="H107" s="57"/>
      <c r="I107" s="62">
        <f t="shared" si="8"/>
        <v>0</v>
      </c>
      <c r="J107" s="63">
        <f t="shared" si="9"/>
        <v>0</v>
      </c>
      <c r="K107" s="64" t="str">
        <f>IF(ISBLANK(E107 ),"",IF( VLOOKUP(E107,Scales!$C$3:$D$19,2,FALSE) &lt;0, "", D107*VLOOKUP(E107,Scales!$C$3:$D$19,2,FALSE)))</f>
        <v/>
      </c>
    </row>
    <row r="108" spans="1:11" x14ac:dyDescent="0.25">
      <c r="A108" s="57" t="s">
        <v>23</v>
      </c>
      <c r="B108" s="57"/>
      <c r="C108" s="61"/>
      <c r="D108" s="59"/>
      <c r="E108" s="60"/>
      <c r="F108" s="60"/>
      <c r="G108" s="60"/>
      <c r="H108" s="61"/>
      <c r="I108" s="62">
        <f t="shared" si="8"/>
        <v>0</v>
      </c>
      <c r="J108" s="63">
        <f t="shared" si="9"/>
        <v>0</v>
      </c>
      <c r="K108" s="64" t="str">
        <f>IF(ISBLANK(E108 ),"",IF( VLOOKUP(E108,Scales!$C$3:$D$19,2,FALSE) &lt;0, "",#REF!*VLOOKUP( E108,Scales!$C$3:$D$19,2,FALSE)))</f>
        <v/>
      </c>
    </row>
    <row r="109" spans="1:11" x14ac:dyDescent="0.25">
      <c r="A109" s="6"/>
      <c r="B109" s="6"/>
      <c r="C109" s="15"/>
      <c r="H109" s="36" t="s">
        <v>69</v>
      </c>
      <c r="I109" s="35">
        <f>SUM(I103:I108)</f>
        <v>0</v>
      </c>
      <c r="J109" s="80">
        <f>SUM(J103:J108)</f>
        <v>0</v>
      </c>
      <c r="K109" s="89" t="e">
        <f>SUM(K103:K108)/J109</f>
        <v>#DIV/0!</v>
      </c>
    </row>
    <row r="110" spans="1:11" x14ac:dyDescent="0.25">
      <c r="A110" s="6"/>
      <c r="B110" s="6"/>
      <c r="C110" s="15"/>
      <c r="D110" s="13"/>
      <c r="E110" s="13"/>
      <c r="F110" s="13"/>
      <c r="H110" s="16"/>
      <c r="I110" s="37" t="s">
        <v>66</v>
      </c>
      <c r="J110" s="81"/>
      <c r="K110" s="90"/>
    </row>
    <row r="111" spans="1:11" x14ac:dyDescent="0.25">
      <c r="A111" s="6"/>
      <c r="B111" s="6"/>
      <c r="C111" s="15"/>
      <c r="D111" s="13"/>
      <c r="E111" s="13"/>
      <c r="F111" s="3"/>
      <c r="G111" s="3"/>
      <c r="H111" s="15"/>
      <c r="I111" s="13"/>
      <c r="J111" s="26" t="s">
        <v>67</v>
      </c>
      <c r="K111" s="91"/>
    </row>
    <row r="118" spans="1:10" x14ac:dyDescent="0.25">
      <c r="A118" t="s">
        <v>80</v>
      </c>
    </row>
    <row r="119" spans="1:10" x14ac:dyDescent="0.25">
      <c r="B119" s="74" t="s">
        <v>146</v>
      </c>
      <c r="C119" s="75"/>
      <c r="D119" s="76"/>
      <c r="E119" s="76"/>
      <c r="F119" s="76"/>
      <c r="G119" s="76"/>
      <c r="H119" s="76"/>
      <c r="I119" s="76"/>
      <c r="J119" s="76"/>
    </row>
    <row r="173" spans="1:11" x14ac:dyDescent="0.25">
      <c r="A173" t="s">
        <v>80</v>
      </c>
    </row>
    <row r="176" spans="1:11" x14ac:dyDescent="0.25">
      <c r="A176" s="50" t="s">
        <v>79</v>
      </c>
      <c r="B176" s="51"/>
      <c r="C176" s="51"/>
      <c r="D176" s="51"/>
      <c r="E176" s="51"/>
      <c r="F176" s="51"/>
      <c r="G176" s="51"/>
      <c r="H176" s="51"/>
      <c r="I176" s="51"/>
      <c r="J176" s="51"/>
      <c r="K176" s="45"/>
    </row>
    <row r="177" spans="1:11" x14ac:dyDescent="0.25">
      <c r="A177" s="7"/>
      <c r="B177" s="19" t="s">
        <v>4</v>
      </c>
      <c r="C177" s="21" t="s">
        <v>5</v>
      </c>
      <c r="D177" s="20" t="s">
        <v>6</v>
      </c>
      <c r="E177" s="42" t="s">
        <v>7</v>
      </c>
      <c r="F177" s="42" t="s">
        <v>8</v>
      </c>
      <c r="G177" s="42" t="s">
        <v>48</v>
      </c>
      <c r="H177" s="21" t="s">
        <v>9</v>
      </c>
      <c r="I177" s="31" t="s">
        <v>64</v>
      </c>
      <c r="J177" s="34" t="s">
        <v>65</v>
      </c>
      <c r="K177" s="32" t="s">
        <v>45</v>
      </c>
    </row>
    <row r="178" spans="1:11" x14ac:dyDescent="0.25">
      <c r="A178" s="57" t="s">
        <v>10</v>
      </c>
      <c r="B178" s="57"/>
      <c r="C178" s="61"/>
      <c r="D178" s="59"/>
      <c r="E178" s="60"/>
      <c r="F178" s="60"/>
      <c r="G178" s="60"/>
      <c r="H178" s="61"/>
      <c r="I178" s="62">
        <f>IF(OR(E178= "A+",E178="A", E178="A-",E178="B+", E178="B", E178="B-", E178="C+", E178="C", E178="C-", E178="D+", E178="D", E178="D-", E178="S"), D178, 0)</f>
        <v>0</v>
      </c>
      <c r="J178" s="63">
        <f>IF(OR(E178= "A+",E178="A", E178="A-",E178="B+", E178="B", E178="B-", E178="C+", E178="C", E178="C-", E178="D+", E178="D", E178="D-", E178="F"), D178, 0)</f>
        <v>0</v>
      </c>
      <c r="K178" s="64" t="str">
        <f>IF(ISBLANK(E178 ),"",IF( VLOOKUP(E178,Scales!$C$3:$D$19,2,FALSE) &lt;0, "", D178*VLOOKUP(E178,Scales!$C$3:$D$19,2,FALSE)))</f>
        <v/>
      </c>
    </row>
    <row r="179" spans="1:11" x14ac:dyDescent="0.25">
      <c r="A179" s="57" t="s">
        <v>14</v>
      </c>
      <c r="B179" s="57"/>
      <c r="C179" s="61"/>
      <c r="D179" s="59"/>
      <c r="E179" s="60"/>
      <c r="F179" s="60"/>
      <c r="G179" s="60"/>
      <c r="H179" s="61"/>
      <c r="I179" s="62">
        <f>IF(OR(E179= "A+",E179="A", E179="A-",E179="B+", E179="B", E179="B-", E179="C+", E179="C", E179="C-", E179="D+", E179="D", E179="D-", E179="S"), D179, 0)</f>
        <v>0</v>
      </c>
      <c r="J179" s="63">
        <f>IF(OR(E179= "A+",E179="A", E179="A-",E179="B+", E179="B", E179="B-", E179="C+", E179="C", E179="C-", E179="D+", E179="D", E179="D-", E179="F"), D179, 0)</f>
        <v>0</v>
      </c>
      <c r="K179" s="64" t="str">
        <f>IF(ISBLANK(E179 ),"",IF( VLOOKUP(E179,Scales!$C$3:$D$19,2,FALSE) &lt;0, "", D179*VLOOKUP(E179,Scales!$C$3:$D$19,2,FALSE)))</f>
        <v/>
      </c>
    </row>
    <row r="180" spans="1:11" x14ac:dyDescent="0.25">
      <c r="A180" s="57" t="s">
        <v>16</v>
      </c>
      <c r="B180" s="57"/>
      <c r="C180" s="61"/>
      <c r="D180" s="59"/>
      <c r="E180" s="60"/>
      <c r="F180" s="60"/>
      <c r="G180" s="60"/>
      <c r="H180" s="61"/>
      <c r="I180" s="62">
        <f>IF(OR(E180= "A+",E180="A", E180="A-",E180="B+", E180="B", E180="B-", E180="C+", E180="C", E180="C-", E180="D+", E180="D", E180="D-", E180="S"), D180, 0)</f>
        <v>0</v>
      </c>
      <c r="J180" s="63">
        <f>IF(OR(E180= "A+",E180="A", E180="A-",E180="B+", E180="B", E180="B-", E180="C+", E180="C", E180="C-", E180="D+", E180="D", E180="D-", E180="F"), D180, 0)</f>
        <v>0</v>
      </c>
      <c r="K180" s="64" t="str">
        <f>IF(ISBLANK(E180 ),"",IF( VLOOKUP(E180,Scales!$C$3:$D$19,2,FALSE) &lt;0, "", D180*VLOOKUP(E180,Scales!$C$3:$D$19,2,FALSE)))</f>
        <v/>
      </c>
    </row>
    <row r="181" spans="1:11" x14ac:dyDescent="0.25">
      <c r="A181" s="57" t="s">
        <v>18</v>
      </c>
      <c r="B181" s="57"/>
      <c r="C181" s="61"/>
      <c r="D181" s="59"/>
      <c r="E181" s="60"/>
      <c r="F181" s="60"/>
      <c r="G181" s="60"/>
      <c r="H181" s="61"/>
      <c r="I181" s="62">
        <f>IF(OR(E181= "A+",E181="A", E181="A-",E181="B+", E181="B", E181="B-", E181="C+", E181="C", E181="C-", E181="D+", E181="D", E181="D-", E181="S"), D181, 0)</f>
        <v>0</v>
      </c>
      <c r="J181" s="63">
        <f>IF(OR(E181= "A+",E181="A", E181="A-",E181="B+", E181="B", E181="B-", E181="C+", E181="C", E181="C-", E181="D+", E181="D", E181="D-", E181="F"), D181, 0)</f>
        <v>0</v>
      </c>
      <c r="K181" s="64" t="str">
        <f>IF(ISBLANK(E181 ),"",IF( VLOOKUP(E181,Scales!$C$3:$D$19,2,FALSE) &lt;0, "", D181*VLOOKUP(E181,Scales!$C$3:$D$19,2,FALSE)))</f>
        <v/>
      </c>
    </row>
    <row r="182" spans="1:11" x14ac:dyDescent="0.25">
      <c r="A182" s="57" t="s">
        <v>20</v>
      </c>
      <c r="B182" s="57"/>
      <c r="C182" s="61"/>
      <c r="D182" s="59"/>
      <c r="E182" s="60"/>
      <c r="F182" s="60"/>
      <c r="G182" s="60"/>
      <c r="H182" s="61"/>
      <c r="I182" s="62">
        <f>IF(OR(E182= "A+",E182="A", E182="A-",E182="B+", E182="B", E182="B-", E182="C+", E182="C", E182="C-", E182="D+", E182="D", E182="D-", E182="S"), D182, 0)</f>
        <v>0</v>
      </c>
      <c r="J182" s="63">
        <f>IF(OR(E182= "A+",E182="A", E182="A-",E182="B+", E182="B", E182="B-", E182="C+", E182="C", E182="C-", E182="D+", E182="D", E182="D-", E182="F"), D182, 0)</f>
        <v>0</v>
      </c>
      <c r="K182" s="64" t="str">
        <f>IF(ISBLANK(E182 ),"",IF( VLOOKUP(E182,Scales!$C$3:$D$19,2,FALSE) &lt;0, "", D182*VLOOKUP(E182,Scales!$C$3:$D$19,2,FALSE)))</f>
        <v/>
      </c>
    </row>
    <row r="183" spans="1:11" x14ac:dyDescent="0.25">
      <c r="A183" s="6"/>
      <c r="B183" s="6"/>
      <c r="C183" s="15"/>
      <c r="D183" s="13"/>
      <c r="E183" s="13"/>
      <c r="F183" s="13"/>
      <c r="G183" s="13"/>
      <c r="H183" s="36" t="s">
        <v>69</v>
      </c>
      <c r="I183" s="35">
        <f>SUM(I178:I182)</f>
        <v>0</v>
      </c>
      <c r="J183" s="92">
        <f>SUM(J178:J182)</f>
        <v>0</v>
      </c>
      <c r="K183" s="52"/>
    </row>
    <row r="184" spans="1:11" x14ac:dyDescent="0.25">
      <c r="A184" s="6"/>
      <c r="B184" s="6"/>
      <c r="C184" s="15"/>
      <c r="D184" s="13"/>
      <c r="E184" s="13"/>
      <c r="F184" s="13"/>
      <c r="G184" s="13"/>
      <c r="H184" s="16"/>
      <c r="I184" s="28" t="s">
        <v>66</v>
      </c>
      <c r="J184" s="93"/>
      <c r="K184" s="53"/>
    </row>
    <row r="185" spans="1:11" x14ac:dyDescent="0.25">
      <c r="A185" s="6"/>
      <c r="B185" s="6"/>
      <c r="C185" s="15"/>
      <c r="D185" s="13"/>
      <c r="E185" s="13"/>
      <c r="F185" s="13"/>
      <c r="G185" s="13"/>
      <c r="H185" s="15"/>
      <c r="I185" s="13"/>
      <c r="J185" s="26" t="s">
        <v>67</v>
      </c>
      <c r="K185" s="40" t="e">
        <f>SUM(K178:K182)/J183</f>
        <v>#DIV/0!</v>
      </c>
    </row>
    <row r="186" spans="1:11" x14ac:dyDescent="0.25">
      <c r="A186" s="6"/>
      <c r="B186" s="6"/>
      <c r="C186" s="15"/>
      <c r="D186" s="13"/>
      <c r="E186" s="13"/>
      <c r="F186" s="13"/>
      <c r="G186" s="13"/>
      <c r="H186" s="3"/>
      <c r="I186" s="3"/>
      <c r="J186" s="3"/>
      <c r="K186" s="8"/>
    </row>
    <row r="187" spans="1:11" ht="36" customHeight="1" x14ac:dyDescent="0.25">
      <c r="A187" s="88" t="s">
        <v>195</v>
      </c>
      <c r="B187" s="88"/>
      <c r="C187" s="88"/>
      <c r="D187" s="88"/>
      <c r="E187" s="88"/>
      <c r="F187" s="88"/>
      <c r="G187" s="88"/>
      <c r="H187" s="88"/>
      <c r="I187" s="88"/>
      <c r="J187" s="88"/>
      <c r="K187" s="88"/>
    </row>
    <row r="188" spans="1:11" x14ac:dyDescent="0.25">
      <c r="A188" s="2"/>
      <c r="B188" s="1"/>
      <c r="C188" s="8"/>
      <c r="D188" s="3"/>
      <c r="E188" s="3"/>
      <c r="F188" s="3"/>
      <c r="G188" s="3"/>
      <c r="H188" s="3"/>
      <c r="I188" s="3"/>
      <c r="J188" s="3"/>
      <c r="K188" s="8"/>
    </row>
    <row r="189" spans="1:11" ht="30" customHeight="1" x14ac:dyDescent="0.25">
      <c r="A189" s="88"/>
      <c r="B189" s="88"/>
      <c r="C189" s="88"/>
      <c r="D189" s="88"/>
      <c r="E189" s="88"/>
      <c r="F189" s="88"/>
      <c r="G189" s="88"/>
      <c r="H189" s="88"/>
      <c r="I189" s="88"/>
      <c r="J189" s="88"/>
      <c r="K189" s="88"/>
    </row>
    <row r="191" spans="1:11" ht="16.5" x14ac:dyDescent="0.35">
      <c r="B191" s="78"/>
    </row>
    <row r="192" spans="1:11" x14ac:dyDescent="0.25">
      <c r="A192" s="1"/>
      <c r="B192" s="1"/>
    </row>
    <row r="236" spans="2:2" ht="17.25" x14ac:dyDescent="0.35">
      <c r="B236" s="79"/>
    </row>
  </sheetData>
  <mergeCells count="35">
    <mergeCell ref="A5:B5"/>
    <mergeCell ref="A6:B6"/>
    <mergeCell ref="A7:B7"/>
    <mergeCell ref="C7:G7"/>
    <mergeCell ref="A59:K59"/>
    <mergeCell ref="J63:J64"/>
    <mergeCell ref="H5:J5"/>
    <mergeCell ref="C5:G5"/>
    <mergeCell ref="C6:G6"/>
    <mergeCell ref="K54:K56"/>
    <mergeCell ref="J54:J55"/>
    <mergeCell ref="K18:K20"/>
    <mergeCell ref="J27:J28"/>
    <mergeCell ref="J18:J19"/>
    <mergeCell ref="A189:K189"/>
    <mergeCell ref="J109:J110"/>
    <mergeCell ref="K109:K111"/>
    <mergeCell ref="J183:J184"/>
    <mergeCell ref="H94:H95"/>
    <mergeCell ref="J83:J84"/>
    <mergeCell ref="A21:K21"/>
    <mergeCell ref="K27:K29"/>
    <mergeCell ref="A187:K187"/>
    <mergeCell ref="A30:K30"/>
    <mergeCell ref="K43:K45"/>
    <mergeCell ref="H50:H53"/>
    <mergeCell ref="J43:J44"/>
    <mergeCell ref="A47:K47"/>
    <mergeCell ref="A39:K39"/>
    <mergeCell ref="J35:J36"/>
    <mergeCell ref="K35:K37"/>
    <mergeCell ref="A92:K92"/>
    <mergeCell ref="K83:K85"/>
    <mergeCell ref="A68:K68"/>
    <mergeCell ref="K63:K65"/>
  </mergeCells>
  <printOptions horizontalCentered="1"/>
  <pageMargins left="0.5" right="0.5" top="0.5" bottom="0.5" header="0.3" footer="0.3"/>
  <pageSetup orientation="portrait" r:id="rId1"/>
  <headerFooter>
    <oddFooter>Page &amp;P of &amp;N</oddFooter>
  </headerFooter>
  <rowBreaks count="2" manualBreakCount="2">
    <brk id="57" max="16383" man="1"/>
    <brk id="98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9" r:id="rId4" name="Drop Down 5">
              <controlPr defaultSize="0" autoLine="0" autoPict="0">
                <anchor moveWithCells="1">
                  <from>
                    <xdr:col>1</xdr:col>
                    <xdr:colOff>76200</xdr:colOff>
                    <xdr:row>61</xdr:row>
                    <xdr:rowOff>28575</xdr:rowOff>
                  </from>
                  <to>
                    <xdr:col>3</xdr:col>
                    <xdr:colOff>295275</xdr:colOff>
                    <xdr:row>61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5" name="Drop Down 6">
              <controlPr defaultSize="0" autoLine="0" autoPict="0">
                <anchor moveWithCells="1">
                  <from>
                    <xdr:col>0</xdr:col>
                    <xdr:colOff>142875</xdr:colOff>
                    <xdr:row>93</xdr:row>
                    <xdr:rowOff>685800</xdr:rowOff>
                  </from>
                  <to>
                    <xdr:col>3</xdr:col>
                    <xdr:colOff>142875</xdr:colOff>
                    <xdr:row>93</xdr:row>
                    <xdr:rowOff>1076325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6" name="Drop Down 7">
              <controlPr defaultSize="0" autoLine="0" autoPict="0">
                <anchor moveWithCells="1">
                  <from>
                    <xdr:col>0</xdr:col>
                    <xdr:colOff>142875</xdr:colOff>
                    <xdr:row>94</xdr:row>
                    <xdr:rowOff>695325</xdr:rowOff>
                  </from>
                  <to>
                    <xdr:col>3</xdr:col>
                    <xdr:colOff>142875</xdr:colOff>
                    <xdr:row>94</xdr:row>
                    <xdr:rowOff>1085850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7" name="Drop Down 8">
              <controlPr defaultSize="0" autoLine="0" autoPict="0">
                <anchor moveWithCells="1">
                  <from>
                    <xdr:col>3</xdr:col>
                    <xdr:colOff>9525</xdr:colOff>
                    <xdr:row>99</xdr:row>
                    <xdr:rowOff>114300</xdr:rowOff>
                  </from>
                  <to>
                    <xdr:col>11</xdr:col>
                    <xdr:colOff>200025</xdr:colOff>
                    <xdr:row>99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8" name="Drop Down 10">
              <controlPr defaultSize="0" autoLine="0" autoPict="0">
                <anchor moveWithCells="1">
                  <from>
                    <xdr:col>5</xdr:col>
                    <xdr:colOff>19050</xdr:colOff>
                    <xdr:row>10</xdr:row>
                    <xdr:rowOff>76200</xdr:rowOff>
                  </from>
                  <to>
                    <xdr:col>6</xdr:col>
                    <xdr:colOff>9525</xdr:colOff>
                    <xdr:row>10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9" name="Drop Down 11">
              <controlPr defaultSize="0" autoLine="0" autoPict="0">
                <anchor moveWithCells="1">
                  <from>
                    <xdr:col>5</xdr:col>
                    <xdr:colOff>19050</xdr:colOff>
                    <xdr:row>11</xdr:row>
                    <xdr:rowOff>76200</xdr:rowOff>
                  </from>
                  <to>
                    <xdr:col>6</xdr:col>
                    <xdr:colOff>9525</xdr:colOff>
                    <xdr:row>11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0" name="Drop Down 12">
              <controlPr defaultSize="0" autoLine="0" autoPict="0">
                <anchor moveWithCells="1">
                  <from>
                    <xdr:col>5</xdr:col>
                    <xdr:colOff>19050</xdr:colOff>
                    <xdr:row>12</xdr:row>
                    <xdr:rowOff>76200</xdr:rowOff>
                  </from>
                  <to>
                    <xdr:col>6</xdr:col>
                    <xdr:colOff>9525</xdr:colOff>
                    <xdr:row>12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1" name="Drop Down 13">
              <controlPr defaultSize="0" autoLine="0" autoPict="0">
                <anchor moveWithCells="1">
                  <from>
                    <xdr:col>5</xdr:col>
                    <xdr:colOff>19050</xdr:colOff>
                    <xdr:row>13</xdr:row>
                    <xdr:rowOff>76200</xdr:rowOff>
                  </from>
                  <to>
                    <xdr:col>6</xdr:col>
                    <xdr:colOff>9525</xdr:colOff>
                    <xdr:row>13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2" name="Drop Down 14">
              <controlPr defaultSize="0" autoLine="0" autoPict="0">
                <anchor moveWithCells="1">
                  <from>
                    <xdr:col>5</xdr:col>
                    <xdr:colOff>19050</xdr:colOff>
                    <xdr:row>14</xdr:row>
                    <xdr:rowOff>76200</xdr:rowOff>
                  </from>
                  <to>
                    <xdr:col>6</xdr:col>
                    <xdr:colOff>9525</xdr:colOff>
                    <xdr:row>14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3" name="Drop Down 15">
              <controlPr defaultSize="0" autoLine="0" autoPict="0">
                <anchor moveWithCells="1">
                  <from>
                    <xdr:col>5</xdr:col>
                    <xdr:colOff>19050</xdr:colOff>
                    <xdr:row>15</xdr:row>
                    <xdr:rowOff>76200</xdr:rowOff>
                  </from>
                  <to>
                    <xdr:col>6</xdr:col>
                    <xdr:colOff>9525</xdr:colOff>
                    <xdr:row>15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4" name="Drop Down 16">
              <controlPr defaultSize="0" autoLine="0" autoPict="0">
                <anchor moveWithCells="1">
                  <from>
                    <xdr:col>5</xdr:col>
                    <xdr:colOff>19050</xdr:colOff>
                    <xdr:row>16</xdr:row>
                    <xdr:rowOff>76200</xdr:rowOff>
                  </from>
                  <to>
                    <xdr:col>6</xdr:col>
                    <xdr:colOff>9525</xdr:colOff>
                    <xdr:row>16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5" name="Drop Down 17">
              <controlPr defaultSize="0" autoLine="0" autoPict="0">
                <anchor moveWithCells="1">
                  <from>
                    <xdr:col>5</xdr:col>
                    <xdr:colOff>9525</xdr:colOff>
                    <xdr:row>69</xdr:row>
                    <xdr:rowOff>28575</xdr:rowOff>
                  </from>
                  <to>
                    <xdr:col>6</xdr:col>
                    <xdr:colOff>0</xdr:colOff>
                    <xdr:row>69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6" name="Drop Down 18">
              <controlPr defaultSize="0" autoLine="0" autoPict="0">
                <anchor moveWithCells="1">
                  <from>
                    <xdr:col>5</xdr:col>
                    <xdr:colOff>9525</xdr:colOff>
                    <xdr:row>71</xdr:row>
                    <xdr:rowOff>57150</xdr:rowOff>
                  </from>
                  <to>
                    <xdr:col>6</xdr:col>
                    <xdr:colOff>0</xdr:colOff>
                    <xdr:row>71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7" name="Drop Down 19">
              <controlPr defaultSize="0" autoLine="0" autoPict="0">
                <anchor moveWithCells="1">
                  <from>
                    <xdr:col>5</xdr:col>
                    <xdr:colOff>9525</xdr:colOff>
                    <xdr:row>72</xdr:row>
                    <xdr:rowOff>28575</xdr:rowOff>
                  </from>
                  <to>
                    <xdr:col>6</xdr:col>
                    <xdr:colOff>0</xdr:colOff>
                    <xdr:row>72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8" name="Drop Down 20">
              <controlPr defaultSize="0" autoLine="0" autoPict="0">
                <anchor moveWithCells="1">
                  <from>
                    <xdr:col>5</xdr:col>
                    <xdr:colOff>9525</xdr:colOff>
                    <xdr:row>73</xdr:row>
                    <xdr:rowOff>66675</xdr:rowOff>
                  </from>
                  <to>
                    <xdr:col>6</xdr:col>
                    <xdr:colOff>0</xdr:colOff>
                    <xdr:row>73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19" name="Drop Down 21">
              <controlPr defaultSize="0" autoLine="0" autoPict="0">
                <anchor moveWithCells="1">
                  <from>
                    <xdr:col>5</xdr:col>
                    <xdr:colOff>9525</xdr:colOff>
                    <xdr:row>74</xdr:row>
                    <xdr:rowOff>66675</xdr:rowOff>
                  </from>
                  <to>
                    <xdr:col>6</xdr:col>
                    <xdr:colOff>0</xdr:colOff>
                    <xdr:row>74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0" name="Drop Down 22">
              <controlPr defaultSize="0" autoLine="0" autoPict="0">
                <anchor moveWithCells="1">
                  <from>
                    <xdr:col>5</xdr:col>
                    <xdr:colOff>9525</xdr:colOff>
                    <xdr:row>76</xdr:row>
                    <xdr:rowOff>28575</xdr:rowOff>
                  </from>
                  <to>
                    <xdr:col>6</xdr:col>
                    <xdr:colOff>0</xdr:colOff>
                    <xdr:row>76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1" name="Drop Down 23">
              <controlPr defaultSize="0" autoLine="0" autoPict="0">
                <anchor moveWithCells="1">
                  <from>
                    <xdr:col>5</xdr:col>
                    <xdr:colOff>9525</xdr:colOff>
                    <xdr:row>81</xdr:row>
                    <xdr:rowOff>28575</xdr:rowOff>
                  </from>
                  <to>
                    <xdr:col>6</xdr:col>
                    <xdr:colOff>0</xdr:colOff>
                    <xdr:row>81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2" name="Drop Down 25">
              <controlPr defaultSize="0" autoLine="0" autoPict="0">
                <anchor moveWithCells="1">
                  <from>
                    <xdr:col>5</xdr:col>
                    <xdr:colOff>19050</xdr:colOff>
                    <xdr:row>22</xdr:row>
                    <xdr:rowOff>180975</xdr:rowOff>
                  </from>
                  <to>
                    <xdr:col>6</xdr:col>
                    <xdr:colOff>9525</xdr:colOff>
                    <xdr:row>22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3" name="Drop Down 26">
              <controlPr defaultSize="0" autoLine="0" autoPict="0">
                <anchor moveWithCells="1">
                  <from>
                    <xdr:col>5</xdr:col>
                    <xdr:colOff>19050</xdr:colOff>
                    <xdr:row>23</xdr:row>
                    <xdr:rowOff>76200</xdr:rowOff>
                  </from>
                  <to>
                    <xdr:col>6</xdr:col>
                    <xdr:colOff>9525</xdr:colOff>
                    <xdr:row>23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4" name="Drop Down 27">
              <controlPr defaultSize="0" autoLine="0" autoPict="0">
                <anchor moveWithCells="1">
                  <from>
                    <xdr:col>5</xdr:col>
                    <xdr:colOff>19050</xdr:colOff>
                    <xdr:row>24</xdr:row>
                    <xdr:rowOff>76200</xdr:rowOff>
                  </from>
                  <to>
                    <xdr:col>6</xdr:col>
                    <xdr:colOff>9525</xdr:colOff>
                    <xdr:row>24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25" name="Drop Down 28">
              <controlPr defaultSize="0" autoLine="0" autoPict="0">
                <anchor moveWithCells="1">
                  <from>
                    <xdr:col>5</xdr:col>
                    <xdr:colOff>19050</xdr:colOff>
                    <xdr:row>25</xdr:row>
                    <xdr:rowOff>76200</xdr:rowOff>
                  </from>
                  <to>
                    <xdr:col>6</xdr:col>
                    <xdr:colOff>9525</xdr:colOff>
                    <xdr:row>25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26" name="Drop Down 29">
              <controlPr defaultSize="0" autoLine="0" autoPict="0">
                <anchor moveWithCells="1">
                  <from>
                    <xdr:col>5</xdr:col>
                    <xdr:colOff>19050</xdr:colOff>
                    <xdr:row>31</xdr:row>
                    <xdr:rowOff>57150</xdr:rowOff>
                  </from>
                  <to>
                    <xdr:col>6</xdr:col>
                    <xdr:colOff>9525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27" name="Drop Down 30">
              <controlPr defaultSize="0" autoLine="0" autoPict="0">
                <anchor moveWithCells="1">
                  <from>
                    <xdr:col>5</xdr:col>
                    <xdr:colOff>19050</xdr:colOff>
                    <xdr:row>32</xdr:row>
                    <xdr:rowOff>76200</xdr:rowOff>
                  </from>
                  <to>
                    <xdr:col>6</xdr:col>
                    <xdr:colOff>9525</xdr:colOff>
                    <xdr:row>32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28" name="Drop Down 31">
              <controlPr defaultSize="0" autoLine="0" autoPict="0">
                <anchor moveWithCells="1">
                  <from>
                    <xdr:col>5</xdr:col>
                    <xdr:colOff>19050</xdr:colOff>
                    <xdr:row>33</xdr:row>
                    <xdr:rowOff>76200</xdr:rowOff>
                  </from>
                  <to>
                    <xdr:col>6</xdr:col>
                    <xdr:colOff>9525</xdr:colOff>
                    <xdr:row>33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29" name="Drop Down 32">
              <controlPr defaultSize="0" autoLine="0" autoPict="0">
                <anchor moveWithCells="1">
                  <from>
                    <xdr:col>5</xdr:col>
                    <xdr:colOff>0</xdr:colOff>
                    <xdr:row>40</xdr:row>
                    <xdr:rowOff>257175</xdr:rowOff>
                  </from>
                  <to>
                    <xdr:col>5</xdr:col>
                    <xdr:colOff>438150</xdr:colOff>
                    <xdr:row>40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0" name="Drop Down 33">
              <controlPr defaultSize="0" autoLine="0" autoPict="0">
                <anchor moveWithCells="1">
                  <from>
                    <xdr:col>5</xdr:col>
                    <xdr:colOff>0</xdr:colOff>
                    <xdr:row>41</xdr:row>
                    <xdr:rowOff>190500</xdr:rowOff>
                  </from>
                  <to>
                    <xdr:col>5</xdr:col>
                    <xdr:colOff>438150</xdr:colOff>
                    <xdr:row>41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1" name="Drop Down 34">
              <controlPr defaultSize="0" autoLine="0" autoPict="0">
                <anchor moveWithCells="1">
                  <from>
                    <xdr:col>5</xdr:col>
                    <xdr:colOff>19050</xdr:colOff>
                    <xdr:row>48</xdr:row>
                    <xdr:rowOff>76200</xdr:rowOff>
                  </from>
                  <to>
                    <xdr:col>6</xdr:col>
                    <xdr:colOff>9525</xdr:colOff>
                    <xdr:row>48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2" name="Drop Down 35">
              <controlPr defaultSize="0" autoLine="0" autoPict="0">
                <anchor moveWithCells="1">
                  <from>
                    <xdr:col>5</xdr:col>
                    <xdr:colOff>19050</xdr:colOff>
                    <xdr:row>49</xdr:row>
                    <xdr:rowOff>76200</xdr:rowOff>
                  </from>
                  <to>
                    <xdr:col>6</xdr:col>
                    <xdr:colOff>9525</xdr:colOff>
                    <xdr:row>49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3" name="Drop Down 36">
              <controlPr defaultSize="0" autoLine="0" autoPict="0">
                <anchor moveWithCells="1">
                  <from>
                    <xdr:col>5</xdr:col>
                    <xdr:colOff>19050</xdr:colOff>
                    <xdr:row>50</xdr:row>
                    <xdr:rowOff>76200</xdr:rowOff>
                  </from>
                  <to>
                    <xdr:col>6</xdr:col>
                    <xdr:colOff>9525</xdr:colOff>
                    <xdr:row>50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4" name="Drop Down 37">
              <controlPr defaultSize="0" autoLine="0" autoPict="0">
                <anchor moveWithCells="1">
                  <from>
                    <xdr:col>5</xdr:col>
                    <xdr:colOff>19050</xdr:colOff>
                    <xdr:row>51</xdr:row>
                    <xdr:rowOff>76200</xdr:rowOff>
                  </from>
                  <to>
                    <xdr:col>6</xdr:col>
                    <xdr:colOff>9525</xdr:colOff>
                    <xdr:row>51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35" name="Drop Down 38">
              <controlPr defaultSize="0" autoLine="0" autoPict="0">
                <anchor moveWithCells="1">
                  <from>
                    <xdr:col>5</xdr:col>
                    <xdr:colOff>19050</xdr:colOff>
                    <xdr:row>52</xdr:row>
                    <xdr:rowOff>76200</xdr:rowOff>
                  </from>
                  <to>
                    <xdr:col>6</xdr:col>
                    <xdr:colOff>9525</xdr:colOff>
                    <xdr:row>52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36" name="Drop Down 39">
              <controlPr defaultSize="0" autoLine="0" autoPict="0">
                <anchor moveWithCells="1">
                  <from>
                    <xdr:col>5</xdr:col>
                    <xdr:colOff>9525</xdr:colOff>
                    <xdr:row>60</xdr:row>
                    <xdr:rowOff>28575</xdr:rowOff>
                  </from>
                  <to>
                    <xdr:col>6</xdr:col>
                    <xdr:colOff>0</xdr:colOff>
                    <xdr:row>60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37" name="Drop Down 40">
              <controlPr defaultSize="0" autoLine="0" autoPict="0">
                <anchor moveWithCells="1">
                  <from>
                    <xdr:col>5</xdr:col>
                    <xdr:colOff>19050</xdr:colOff>
                    <xdr:row>61</xdr:row>
                    <xdr:rowOff>257175</xdr:rowOff>
                  </from>
                  <to>
                    <xdr:col>6</xdr:col>
                    <xdr:colOff>9525</xdr:colOff>
                    <xdr:row>61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38" name="Drop Down 42">
              <controlPr defaultSize="0" autoLine="0" autoPict="0">
                <anchor moveWithCells="1">
                  <from>
                    <xdr:col>5</xdr:col>
                    <xdr:colOff>9525</xdr:colOff>
                    <xdr:row>79</xdr:row>
                    <xdr:rowOff>66675</xdr:rowOff>
                  </from>
                  <to>
                    <xdr:col>6</xdr:col>
                    <xdr:colOff>0</xdr:colOff>
                    <xdr:row>79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39" name="Drop Down 43">
              <controlPr defaultSize="0" autoLine="0" autoPict="0">
                <anchor moveWithCells="1">
                  <from>
                    <xdr:col>5</xdr:col>
                    <xdr:colOff>9525</xdr:colOff>
                    <xdr:row>93</xdr:row>
                    <xdr:rowOff>1571625</xdr:rowOff>
                  </from>
                  <to>
                    <xdr:col>6</xdr:col>
                    <xdr:colOff>0</xdr:colOff>
                    <xdr:row>93</xdr:row>
                    <xdr:rowOff>1733550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0" name="Drop Down 44">
              <controlPr defaultSize="0" autoLine="0" autoPict="0">
                <anchor moveWithCells="1">
                  <from>
                    <xdr:col>5</xdr:col>
                    <xdr:colOff>19050</xdr:colOff>
                    <xdr:row>94</xdr:row>
                    <xdr:rowOff>1000125</xdr:rowOff>
                  </from>
                  <to>
                    <xdr:col>6</xdr:col>
                    <xdr:colOff>9525</xdr:colOff>
                    <xdr:row>94</xdr:row>
                    <xdr:rowOff>1162050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1" name="Drop Down 45">
              <controlPr defaultSize="0" autoLine="0" autoPict="0">
                <anchor moveWithCells="1">
                  <from>
                    <xdr:col>5</xdr:col>
                    <xdr:colOff>9525</xdr:colOff>
                    <xdr:row>102</xdr:row>
                    <xdr:rowOff>19050</xdr:rowOff>
                  </from>
                  <to>
                    <xdr:col>6</xdr:col>
                    <xdr:colOff>0</xdr:colOff>
                    <xdr:row>102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2" name="Drop Down 46">
              <controlPr defaultSize="0" autoLine="0" autoPict="0">
                <anchor moveWithCells="1">
                  <from>
                    <xdr:col>5</xdr:col>
                    <xdr:colOff>9525</xdr:colOff>
                    <xdr:row>103</xdr:row>
                    <xdr:rowOff>19050</xdr:rowOff>
                  </from>
                  <to>
                    <xdr:col>6</xdr:col>
                    <xdr:colOff>0</xdr:colOff>
                    <xdr:row>103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43" name="Drop Down 47">
              <controlPr defaultSize="0" autoLine="0" autoPict="0">
                <anchor moveWithCells="1">
                  <from>
                    <xdr:col>5</xdr:col>
                    <xdr:colOff>9525</xdr:colOff>
                    <xdr:row>104</xdr:row>
                    <xdr:rowOff>19050</xdr:rowOff>
                  </from>
                  <to>
                    <xdr:col>6</xdr:col>
                    <xdr:colOff>0</xdr:colOff>
                    <xdr:row>104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4" name="Drop Down 48">
              <controlPr defaultSize="0" autoLine="0" autoPict="0">
                <anchor moveWithCells="1">
                  <from>
                    <xdr:col>5</xdr:col>
                    <xdr:colOff>9525</xdr:colOff>
                    <xdr:row>105</xdr:row>
                    <xdr:rowOff>19050</xdr:rowOff>
                  </from>
                  <to>
                    <xdr:col>6</xdr:col>
                    <xdr:colOff>0</xdr:colOff>
                    <xdr:row>105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45" name="Drop Down 49">
              <controlPr defaultSize="0" autoLine="0" autoPict="0">
                <anchor moveWithCells="1">
                  <from>
                    <xdr:col>5</xdr:col>
                    <xdr:colOff>9525</xdr:colOff>
                    <xdr:row>106</xdr:row>
                    <xdr:rowOff>19050</xdr:rowOff>
                  </from>
                  <to>
                    <xdr:col>6</xdr:col>
                    <xdr:colOff>0</xdr:colOff>
                    <xdr:row>106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46" name="Drop Down 50">
              <controlPr defaultSize="0" autoLine="0" autoPict="0">
                <anchor moveWithCells="1">
                  <from>
                    <xdr:col>5</xdr:col>
                    <xdr:colOff>9525</xdr:colOff>
                    <xdr:row>107</xdr:row>
                    <xdr:rowOff>19050</xdr:rowOff>
                  </from>
                  <to>
                    <xdr:col>6</xdr:col>
                    <xdr:colOff>0</xdr:colOff>
                    <xdr:row>107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47" name="Drop Down 51">
              <controlPr defaultSize="0" autoLine="0" autoPict="0">
                <anchor moveWithCells="1">
                  <from>
                    <xdr:col>5</xdr:col>
                    <xdr:colOff>9525</xdr:colOff>
                    <xdr:row>70</xdr:row>
                    <xdr:rowOff>28575</xdr:rowOff>
                  </from>
                  <to>
                    <xdr:col>6</xdr:col>
                    <xdr:colOff>0</xdr:colOff>
                    <xdr:row>71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48" name="Drop Down 52">
              <controlPr defaultSize="0" autoLine="0" autoPict="0">
                <anchor moveWithCells="1">
                  <from>
                    <xdr:col>5</xdr:col>
                    <xdr:colOff>9525</xdr:colOff>
                    <xdr:row>80</xdr:row>
                    <xdr:rowOff>57150</xdr:rowOff>
                  </from>
                  <to>
                    <xdr:col>6</xdr:col>
                    <xdr:colOff>0</xdr:colOff>
                    <xdr:row>80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r:id="rId49" name="Drop Down 54">
              <controlPr defaultSize="0" autoLine="0" autoPict="0">
                <anchor moveWithCells="1">
                  <from>
                    <xdr:col>5</xdr:col>
                    <xdr:colOff>9525</xdr:colOff>
                    <xdr:row>77</xdr:row>
                    <xdr:rowOff>85725</xdr:rowOff>
                  </from>
                  <to>
                    <xdr:col>6</xdr:col>
                    <xdr:colOff>0</xdr:colOff>
                    <xdr:row>77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r:id="rId50" name="Drop Down 55">
              <controlPr defaultSize="0" autoLine="0" autoPict="0">
                <anchor moveWithCells="1">
                  <from>
                    <xdr:col>5</xdr:col>
                    <xdr:colOff>9525</xdr:colOff>
                    <xdr:row>78</xdr:row>
                    <xdr:rowOff>76200</xdr:rowOff>
                  </from>
                  <to>
                    <xdr:col>6</xdr:col>
                    <xdr:colOff>0</xdr:colOff>
                    <xdr:row>78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0" r:id="rId51" name="Drop Down 56">
              <controlPr defaultSize="0" autoLine="0" autoPict="0">
                <anchor moveWithCells="1">
                  <from>
                    <xdr:col>5</xdr:col>
                    <xdr:colOff>9525</xdr:colOff>
                    <xdr:row>75</xdr:row>
                    <xdr:rowOff>66675</xdr:rowOff>
                  </from>
                  <to>
                    <xdr:col>6</xdr:col>
                    <xdr:colOff>0</xdr:colOff>
                    <xdr:row>75</xdr:row>
                    <xdr:rowOff>228600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2:D19"/>
  <sheetViews>
    <sheetView workbookViewId="0">
      <selection activeCell="C18" sqref="C18"/>
    </sheetView>
  </sheetViews>
  <sheetFormatPr defaultRowHeight="15" x14ac:dyDescent="0.25"/>
  <sheetData>
    <row r="2" spans="1:4" x14ac:dyDescent="0.25">
      <c r="A2" s="18" t="s">
        <v>51</v>
      </c>
      <c r="B2" s="18" t="s">
        <v>52</v>
      </c>
      <c r="C2" s="22" t="s">
        <v>7</v>
      </c>
      <c r="D2" s="23" t="s">
        <v>61</v>
      </c>
    </row>
    <row r="3" spans="1:4" x14ac:dyDescent="0.25">
      <c r="B3" s="10"/>
      <c r="C3" t="s">
        <v>62</v>
      </c>
      <c r="D3">
        <v>4</v>
      </c>
    </row>
    <row r="4" spans="1:4" x14ac:dyDescent="0.25">
      <c r="A4" s="10" t="s">
        <v>46</v>
      </c>
      <c r="B4" s="10">
        <v>2003</v>
      </c>
      <c r="C4" t="s">
        <v>10</v>
      </c>
      <c r="D4">
        <v>4</v>
      </c>
    </row>
    <row r="5" spans="1:4" x14ac:dyDescent="0.25">
      <c r="A5" s="10" t="s">
        <v>47</v>
      </c>
      <c r="B5" s="10">
        <v>2004</v>
      </c>
      <c r="C5" t="s">
        <v>56</v>
      </c>
      <c r="D5">
        <v>3.7</v>
      </c>
    </row>
    <row r="6" spans="1:4" x14ac:dyDescent="0.25">
      <c r="A6" s="10" t="s">
        <v>49</v>
      </c>
      <c r="B6" s="10">
        <v>2005</v>
      </c>
      <c r="C6" t="s">
        <v>54</v>
      </c>
      <c r="D6">
        <v>3.3</v>
      </c>
    </row>
    <row r="7" spans="1:4" x14ac:dyDescent="0.25">
      <c r="A7" s="10" t="s">
        <v>50</v>
      </c>
      <c r="B7" s="10">
        <v>2006</v>
      </c>
      <c r="C7" t="s">
        <v>14</v>
      </c>
      <c r="D7">
        <v>3</v>
      </c>
    </row>
    <row r="8" spans="1:4" x14ac:dyDescent="0.25">
      <c r="A8" s="10"/>
      <c r="B8" s="10">
        <v>2007</v>
      </c>
      <c r="C8" t="s">
        <v>57</v>
      </c>
      <c r="D8">
        <v>2.7</v>
      </c>
    </row>
    <row r="9" spans="1:4" x14ac:dyDescent="0.25">
      <c r="A9" s="10"/>
      <c r="B9" s="10">
        <v>2010</v>
      </c>
      <c r="C9" t="s">
        <v>55</v>
      </c>
      <c r="D9">
        <v>2.2999999999999998</v>
      </c>
    </row>
    <row r="10" spans="1:4" x14ac:dyDescent="0.25">
      <c r="C10" t="s">
        <v>16</v>
      </c>
      <c r="D10">
        <v>2</v>
      </c>
    </row>
    <row r="11" spans="1:4" x14ac:dyDescent="0.25">
      <c r="C11" t="s">
        <v>58</v>
      </c>
      <c r="D11">
        <v>1.7</v>
      </c>
    </row>
    <row r="12" spans="1:4" x14ac:dyDescent="0.25">
      <c r="C12" t="s">
        <v>59</v>
      </c>
      <c r="D12">
        <v>1.3</v>
      </c>
    </row>
    <row r="13" spans="1:4" x14ac:dyDescent="0.25">
      <c r="C13" t="s">
        <v>18</v>
      </c>
      <c r="D13">
        <v>1</v>
      </c>
    </row>
    <row r="14" spans="1:4" x14ac:dyDescent="0.25">
      <c r="C14" t="s">
        <v>60</v>
      </c>
      <c r="D14">
        <v>0.7</v>
      </c>
    </row>
    <row r="15" spans="1:4" x14ac:dyDescent="0.25">
      <c r="C15" t="s">
        <v>23</v>
      </c>
      <c r="D15">
        <v>0</v>
      </c>
    </row>
    <row r="16" spans="1:4" x14ac:dyDescent="0.25">
      <c r="C16" s="24" t="s">
        <v>42</v>
      </c>
      <c r="D16" s="25">
        <v>-1</v>
      </c>
    </row>
    <row r="17" spans="3:4" x14ac:dyDescent="0.25">
      <c r="C17" t="s">
        <v>53</v>
      </c>
      <c r="D17" s="25">
        <v>-2</v>
      </c>
    </row>
    <row r="18" spans="3:4" x14ac:dyDescent="0.25">
      <c r="C18" t="s">
        <v>63</v>
      </c>
      <c r="D18">
        <v>-3</v>
      </c>
    </row>
    <row r="19" spans="3:4" x14ac:dyDescent="0.25">
      <c r="C19" t="s">
        <v>68</v>
      </c>
      <c r="D19">
        <v>-4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B72"/>
  <sheetViews>
    <sheetView topLeftCell="A40" workbookViewId="0">
      <selection activeCell="C61" sqref="C61"/>
    </sheetView>
  </sheetViews>
  <sheetFormatPr defaultRowHeight="15" x14ac:dyDescent="0.25"/>
  <cols>
    <col min="1" max="1" width="20.140625" bestFit="1" customWidth="1"/>
  </cols>
  <sheetData>
    <row r="1" spans="1:2" x14ac:dyDescent="0.25">
      <c r="A1" s="67" t="s">
        <v>104</v>
      </c>
      <c r="B1" t="s">
        <v>105</v>
      </c>
    </row>
    <row r="2" spans="1:2" x14ac:dyDescent="0.25">
      <c r="B2" t="s">
        <v>106</v>
      </c>
    </row>
    <row r="3" spans="1:2" x14ac:dyDescent="0.25">
      <c r="B3" t="s">
        <v>107</v>
      </c>
    </row>
    <row r="4" spans="1:2" x14ac:dyDescent="0.25">
      <c r="B4" t="s">
        <v>108</v>
      </c>
    </row>
    <row r="5" spans="1:2" x14ac:dyDescent="0.25">
      <c r="B5" t="s">
        <v>109</v>
      </c>
    </row>
    <row r="6" spans="1:2" x14ac:dyDescent="0.25">
      <c r="B6" t="s">
        <v>110</v>
      </c>
    </row>
    <row r="10" spans="1:2" x14ac:dyDescent="0.25">
      <c r="A10" s="67" t="s">
        <v>111</v>
      </c>
      <c r="B10" t="s">
        <v>112</v>
      </c>
    </row>
    <row r="11" spans="1:2" x14ac:dyDescent="0.25">
      <c r="B11" t="s">
        <v>113</v>
      </c>
    </row>
    <row r="12" spans="1:2" x14ac:dyDescent="0.25">
      <c r="B12" t="s">
        <v>114</v>
      </c>
    </row>
    <row r="13" spans="1:2" x14ac:dyDescent="0.25">
      <c r="B13" t="s">
        <v>115</v>
      </c>
    </row>
    <row r="18" spans="1:2" x14ac:dyDescent="0.25">
      <c r="A18" s="67" t="s">
        <v>116</v>
      </c>
      <c r="B18" t="s">
        <v>46</v>
      </c>
    </row>
    <row r="19" spans="1:2" x14ac:dyDescent="0.25">
      <c r="B19" t="s">
        <v>47</v>
      </c>
    </row>
    <row r="20" spans="1:2" x14ac:dyDescent="0.25">
      <c r="B20" t="s">
        <v>117</v>
      </c>
    </row>
    <row r="23" spans="1:2" x14ac:dyDescent="0.25">
      <c r="A23" t="s">
        <v>118</v>
      </c>
      <c r="B23" t="s">
        <v>119</v>
      </c>
    </row>
    <row r="24" spans="1:2" x14ac:dyDescent="0.25">
      <c r="B24" t="s">
        <v>120</v>
      </c>
    </row>
    <row r="25" spans="1:2" x14ac:dyDescent="0.25">
      <c r="B25" t="s">
        <v>121</v>
      </c>
    </row>
    <row r="26" spans="1:2" x14ac:dyDescent="0.25">
      <c r="B26" t="s">
        <v>122</v>
      </c>
    </row>
    <row r="27" spans="1:2" x14ac:dyDescent="0.25">
      <c r="B27" t="s">
        <v>123</v>
      </c>
    </row>
    <row r="28" spans="1:2" x14ac:dyDescent="0.25">
      <c r="B28" t="s">
        <v>124</v>
      </c>
    </row>
    <row r="29" spans="1:2" x14ac:dyDescent="0.25">
      <c r="B29" t="s">
        <v>125</v>
      </c>
    </row>
    <row r="30" spans="1:2" x14ac:dyDescent="0.25">
      <c r="B30" t="s">
        <v>126</v>
      </c>
    </row>
    <row r="31" spans="1:2" x14ac:dyDescent="0.25">
      <c r="B31" t="s">
        <v>127</v>
      </c>
    </row>
    <row r="32" spans="1:2" x14ac:dyDescent="0.25">
      <c r="B32" t="s">
        <v>128</v>
      </c>
    </row>
    <row r="33" spans="2:2" x14ac:dyDescent="0.25">
      <c r="B33" t="s">
        <v>129</v>
      </c>
    </row>
    <row r="34" spans="2:2" x14ac:dyDescent="0.25">
      <c r="B34" t="s">
        <v>130</v>
      </c>
    </row>
    <row r="35" spans="2:2" x14ac:dyDescent="0.25">
      <c r="B35" t="s">
        <v>131</v>
      </c>
    </row>
    <row r="36" spans="2:2" x14ac:dyDescent="0.25">
      <c r="B36" t="s">
        <v>112</v>
      </c>
    </row>
    <row r="37" spans="2:2" x14ac:dyDescent="0.25">
      <c r="B37" t="s">
        <v>113</v>
      </c>
    </row>
    <row r="38" spans="2:2" x14ac:dyDescent="0.25">
      <c r="B38" t="s">
        <v>114</v>
      </c>
    </row>
    <row r="39" spans="2:2" x14ac:dyDescent="0.25">
      <c r="B39" t="s">
        <v>115</v>
      </c>
    </row>
    <row r="40" spans="2:2" x14ac:dyDescent="0.25">
      <c r="B40" t="s">
        <v>144</v>
      </c>
    </row>
    <row r="41" spans="2:2" x14ac:dyDescent="0.25">
      <c r="B41" t="s">
        <v>145</v>
      </c>
    </row>
    <row r="42" spans="2:2" x14ac:dyDescent="0.25">
      <c r="B42" t="s">
        <v>132</v>
      </c>
    </row>
    <row r="43" spans="2:2" x14ac:dyDescent="0.25">
      <c r="B43" t="s">
        <v>133</v>
      </c>
    </row>
    <row r="44" spans="2:2" x14ac:dyDescent="0.25">
      <c r="B44" t="s">
        <v>134</v>
      </c>
    </row>
    <row r="45" spans="2:2" x14ac:dyDescent="0.25">
      <c r="B45" t="s">
        <v>135</v>
      </c>
    </row>
    <row r="46" spans="2:2" x14ac:dyDescent="0.25">
      <c r="B46" t="s">
        <v>136</v>
      </c>
    </row>
    <row r="47" spans="2:2" x14ac:dyDescent="0.25">
      <c r="B47" t="s">
        <v>137</v>
      </c>
    </row>
    <row r="48" spans="2:2" x14ac:dyDescent="0.25">
      <c r="B48" t="s">
        <v>138</v>
      </c>
    </row>
    <row r="49" spans="1:2" x14ac:dyDescent="0.25">
      <c r="B49" t="s">
        <v>139</v>
      </c>
    </row>
    <row r="50" spans="1:2" x14ac:dyDescent="0.25">
      <c r="B50" t="s">
        <v>140</v>
      </c>
    </row>
    <row r="51" spans="1:2" x14ac:dyDescent="0.25">
      <c r="B51" t="s">
        <v>141</v>
      </c>
    </row>
    <row r="52" spans="1:2" x14ac:dyDescent="0.25">
      <c r="B52" t="s">
        <v>142</v>
      </c>
    </row>
    <row r="53" spans="1:2" x14ac:dyDescent="0.25">
      <c r="B53" t="s">
        <v>143</v>
      </c>
    </row>
    <row r="57" spans="1:2" x14ac:dyDescent="0.25">
      <c r="A57" s="67" t="s">
        <v>147</v>
      </c>
      <c r="B57" t="s">
        <v>149</v>
      </c>
    </row>
    <row r="58" spans="1:2" x14ac:dyDescent="0.25">
      <c r="B58" t="s">
        <v>148</v>
      </c>
    </row>
    <row r="59" spans="1:2" x14ac:dyDescent="0.25">
      <c r="B59" t="s">
        <v>169</v>
      </c>
    </row>
    <row r="60" spans="1:2" x14ac:dyDescent="0.25">
      <c r="B60" t="s">
        <v>171</v>
      </c>
    </row>
    <row r="61" spans="1:2" x14ac:dyDescent="0.25">
      <c r="B61" t="s">
        <v>170</v>
      </c>
    </row>
    <row r="62" spans="1:2" x14ac:dyDescent="0.25">
      <c r="B62" t="s">
        <v>172</v>
      </c>
    </row>
    <row r="63" spans="1:2" x14ac:dyDescent="0.25">
      <c r="B63" t="s">
        <v>177</v>
      </c>
    </row>
    <row r="64" spans="1:2" x14ac:dyDescent="0.25">
      <c r="B64" t="s">
        <v>178</v>
      </c>
    </row>
    <row r="65" spans="2:2" x14ac:dyDescent="0.25">
      <c r="B65" t="s">
        <v>179</v>
      </c>
    </row>
    <row r="66" spans="2:2" x14ac:dyDescent="0.25">
      <c r="B66" t="s">
        <v>180</v>
      </c>
    </row>
    <row r="67" spans="2:2" x14ac:dyDescent="0.25">
      <c r="B67" t="s">
        <v>181</v>
      </c>
    </row>
    <row r="68" spans="2:2" x14ac:dyDescent="0.25">
      <c r="B68" t="s">
        <v>182</v>
      </c>
    </row>
    <row r="69" spans="2:2" x14ac:dyDescent="0.25">
      <c r="B69" t="s">
        <v>183</v>
      </c>
    </row>
    <row r="70" spans="2:2" x14ac:dyDescent="0.25">
      <c r="B70" t="s">
        <v>184</v>
      </c>
    </row>
    <row r="71" spans="2:2" x14ac:dyDescent="0.25">
      <c r="B71" t="s">
        <v>185</v>
      </c>
    </row>
    <row r="72" spans="2:2" x14ac:dyDescent="0.25">
      <c r="B72" t="s">
        <v>186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CS_Advising_Sheet</vt:lpstr>
      <vt:lpstr>Scales</vt:lpstr>
      <vt:lpstr>CourseOptions</vt:lpstr>
      <vt:lpstr>CS_Advising_Sheet!Print_Titles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Hossein Hakimzadeh</dc:creator>
  <cp:lastModifiedBy>Hossein Hakimzadeh</cp:lastModifiedBy>
  <cp:lastPrinted>2017-03-24T05:02:03Z</cp:lastPrinted>
  <dcterms:created xsi:type="dcterms:W3CDTF">2008-09-25T15:23:58Z</dcterms:created>
  <dcterms:modified xsi:type="dcterms:W3CDTF">2019-02-28T02:17:33Z</dcterms:modified>
</cp:coreProperties>
</file>