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A_Data\Bkup04_University\Univ_CS_Dept\1_Chair\Advising\BS Degrees\"/>
    </mc:Choice>
  </mc:AlternateContent>
  <xr:revisionPtr revIDLastSave="0" documentId="13_ncr:1_{AEA0B16A-D13F-42D3-B729-B6B18137DD48}" xr6:coauthVersionLast="47" xr6:coauthVersionMax="47" xr10:uidLastSave="{00000000-0000-0000-0000-000000000000}"/>
  <bookViews>
    <workbookView xWindow="-38510" yWindow="-300" windowWidth="38620" windowHeight="21220" xr2:uid="{00000000-000D-0000-FFFF-FFFF00000000}"/>
  </bookViews>
  <sheets>
    <sheet name="CS_Advising_Sheet" sheetId="1" r:id="rId1"/>
    <sheet name="Scales" sheetId="2" r:id="rId2"/>
    <sheet name="Sheet3" sheetId="3" r:id="rId3"/>
  </sheets>
  <definedNames>
    <definedName name="_xlnm.Print_Titles" localSheetId="0">CS_Advising_Sheet!$5:$8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87" i="1" l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86" i="1"/>
  <c r="J86" i="1"/>
  <c r="I86" i="1"/>
  <c r="I103" i="1"/>
  <c r="J103" i="1"/>
  <c r="I99" i="1"/>
  <c r="J99" i="1"/>
  <c r="I78" i="1"/>
  <c r="I74" i="1"/>
  <c r="I75" i="1"/>
  <c r="I76" i="1"/>
  <c r="I77" i="1"/>
  <c r="I79" i="1"/>
  <c r="J78" i="1"/>
  <c r="J74" i="1"/>
  <c r="J75" i="1"/>
  <c r="J76" i="1"/>
  <c r="J77" i="1"/>
  <c r="J79" i="1"/>
  <c r="I31" i="1"/>
  <c r="J31" i="1"/>
  <c r="D20" i="1"/>
  <c r="J95" i="1"/>
  <c r="I95" i="1"/>
  <c r="I27" i="1"/>
  <c r="J27" i="1"/>
  <c r="I28" i="1"/>
  <c r="J28" i="1"/>
  <c r="I29" i="1"/>
  <c r="J29" i="1"/>
  <c r="I30" i="1"/>
  <c r="J30" i="1"/>
  <c r="I32" i="1"/>
  <c r="J32" i="1"/>
  <c r="J26" i="1"/>
  <c r="I26" i="1"/>
  <c r="I33" i="1" s="1"/>
  <c r="I48" i="1"/>
  <c r="J48" i="1"/>
  <c r="I39" i="1"/>
  <c r="J39" i="1"/>
  <c r="I40" i="1"/>
  <c r="J40" i="1"/>
  <c r="I41" i="1"/>
  <c r="J41" i="1"/>
  <c r="J38" i="1"/>
  <c r="I38" i="1"/>
  <c r="J47" i="1"/>
  <c r="I47" i="1"/>
  <c r="I56" i="1"/>
  <c r="J56" i="1"/>
  <c r="J55" i="1"/>
  <c r="I55" i="1"/>
  <c r="I63" i="1"/>
  <c r="J63" i="1"/>
  <c r="I64" i="1"/>
  <c r="J64" i="1"/>
  <c r="I65" i="1"/>
  <c r="J65" i="1"/>
  <c r="I66" i="1"/>
  <c r="J66" i="1"/>
  <c r="I126" i="1"/>
  <c r="J126" i="1"/>
  <c r="K126" i="1"/>
  <c r="I127" i="1"/>
  <c r="J127" i="1"/>
  <c r="K127" i="1"/>
  <c r="I128" i="1"/>
  <c r="J128" i="1"/>
  <c r="K128" i="1"/>
  <c r="I129" i="1"/>
  <c r="J129" i="1"/>
  <c r="K129" i="1"/>
  <c r="I130" i="1"/>
  <c r="J130" i="1"/>
  <c r="K130" i="1"/>
  <c r="I131" i="1"/>
  <c r="J131" i="1"/>
  <c r="K131" i="1"/>
  <c r="I132" i="1"/>
  <c r="J132" i="1"/>
  <c r="K132" i="1"/>
  <c r="I133" i="1"/>
  <c r="J133" i="1"/>
  <c r="K133" i="1"/>
  <c r="I134" i="1"/>
  <c r="J134" i="1"/>
  <c r="K134" i="1"/>
  <c r="I135" i="1"/>
  <c r="J135" i="1"/>
  <c r="K135" i="1"/>
  <c r="I136" i="1"/>
  <c r="J136" i="1"/>
  <c r="J137" i="1" s="1"/>
  <c r="K137" i="1" s="1"/>
  <c r="K136" i="1"/>
  <c r="I115" i="1"/>
  <c r="J115" i="1"/>
  <c r="I116" i="1"/>
  <c r="J116" i="1"/>
  <c r="I117" i="1"/>
  <c r="J117" i="1"/>
  <c r="J125" i="1"/>
  <c r="I125" i="1"/>
  <c r="I137" i="1" s="1"/>
  <c r="J114" i="1"/>
  <c r="I114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7" i="1"/>
  <c r="J97" i="1"/>
  <c r="I98" i="1"/>
  <c r="J98" i="1"/>
  <c r="I100" i="1"/>
  <c r="J100" i="1"/>
  <c r="I101" i="1"/>
  <c r="J101" i="1"/>
  <c r="I102" i="1"/>
  <c r="J102" i="1"/>
  <c r="J87" i="1"/>
  <c r="I87" i="1"/>
  <c r="K75" i="1"/>
  <c r="K76" i="1"/>
  <c r="K77" i="1"/>
  <c r="K79" i="1" s="1"/>
  <c r="K115" i="1"/>
  <c r="K116" i="1"/>
  <c r="K117" i="1"/>
  <c r="K125" i="1"/>
  <c r="K114" i="1"/>
  <c r="K74" i="1"/>
  <c r="K63" i="1"/>
  <c r="K64" i="1"/>
  <c r="K65" i="1"/>
  <c r="K66" i="1"/>
  <c r="K56" i="1"/>
  <c r="K57" i="1" s="1"/>
  <c r="K55" i="1"/>
  <c r="K48" i="1"/>
  <c r="K47" i="1"/>
  <c r="K39" i="1"/>
  <c r="K40" i="1"/>
  <c r="K41" i="1"/>
  <c r="K38" i="1"/>
  <c r="K32" i="1"/>
  <c r="K30" i="1"/>
  <c r="K33" i="1" s="1"/>
  <c r="K29" i="1"/>
  <c r="K28" i="1"/>
  <c r="K27" i="1"/>
  <c r="K26" i="1"/>
  <c r="J118" i="1"/>
  <c r="K118" i="1" s="1"/>
  <c r="I118" i="1"/>
  <c r="J67" i="1"/>
  <c r="K67" i="1" s="1"/>
  <c r="J57" i="1"/>
  <c r="I57" i="1"/>
  <c r="J49" i="1"/>
  <c r="K49" i="1"/>
  <c r="I49" i="1"/>
  <c r="I42" i="1"/>
  <c r="J42" i="1"/>
  <c r="K42" i="1" s="1"/>
  <c r="J33" i="1"/>
  <c r="I67" i="1"/>
  <c r="J104" i="1"/>
  <c r="I104" i="1" l="1"/>
  <c r="K5" i="1" s="1"/>
  <c r="K6" i="1"/>
  <c r="K7" i="1" s="1"/>
  <c r="K104" i="1"/>
</calcChain>
</file>

<file path=xl/sharedStrings.xml><?xml version="1.0" encoding="utf-8"?>
<sst xmlns="http://schemas.openxmlformats.org/spreadsheetml/2006/main" count="387" uniqueCount="211">
  <si>
    <t>Prereq:   MATH-M215, or MATH-M208, or MATH-M211</t>
    <phoneticPr fontId="13" type="noConversion"/>
  </si>
  <si>
    <r>
      <t xml:space="preserve">Prereq:   MATH-M215, MATH-M208, </t>
    </r>
    <r>
      <rPr>
        <sz val="8"/>
        <color indexed="8"/>
        <rFont val="Calibri"/>
        <family val="2"/>
      </rPr>
      <t>MATH-M211</t>
    </r>
    <r>
      <rPr>
        <sz val="8"/>
        <color indexed="8"/>
        <rFont val="Calibri"/>
        <family val="2"/>
      </rPr>
      <t>, or consent of instructor.</t>
    </r>
    <phoneticPr fontId="13" type="noConversion"/>
  </si>
  <si>
    <r>
      <t xml:space="preserve">Science credits taken from the following courses: (10 cr.)
</t>
    </r>
    <r>
      <rPr>
        <b/>
        <sz val="8"/>
        <color indexed="8"/>
        <rFont val="Calibri"/>
        <family val="2"/>
      </rPr>
      <t>1) Physics:</t>
    </r>
    <r>
      <rPr>
        <sz val="8"/>
        <color indexed="8"/>
        <rFont val="Calibri"/>
        <family val="2"/>
      </rPr>
      <t xml:space="preserve">
PHYS P221 Physics 1 (5 cr.)
PHYS P222 Physics 2 (5 cr.), (or PHYS P201 General Physics 1, P202 General Physics 2)
</t>
    </r>
    <r>
      <rPr>
        <b/>
        <sz val="8"/>
        <color indexed="8"/>
        <rFont val="Calibri"/>
        <family val="2"/>
      </rPr>
      <t>2) Chemistry:</t>
    </r>
    <r>
      <rPr>
        <sz val="8"/>
        <color indexed="8"/>
        <rFont val="Calibri"/>
        <family val="2"/>
      </rPr>
      <t xml:space="preserve">
CHEM C105 Principles of Chemistry I (3 cr.) and 
CHEM C125 Experimental Chemistry I (2 cr.)
CHEM C106 Principles of Chemistry II (3 cr.) and 
CHEM C126 Experimental Chemistry II (2 cr.)
</t>
    </r>
    <r>
      <rPr>
        <b/>
        <sz val="8"/>
        <color indexed="8"/>
        <rFont val="Calibri"/>
        <family val="2"/>
      </rPr>
      <t>3) Biology:</t>
    </r>
    <r>
      <rPr>
        <sz val="8"/>
        <color indexed="8"/>
        <rFont val="Calibri"/>
        <family val="2"/>
      </rPr>
      <t xml:space="preserve">
BIOL L101 Introduction to Biological Sciences I (5 cr.)
BIOL L102 Introduction to Biological Sciences II (5 cr.)
</t>
    </r>
    <r>
      <rPr>
        <b/>
        <u/>
        <sz val="8"/>
        <color indexed="8"/>
        <rFont val="Calibri"/>
        <family val="2"/>
      </rPr>
      <t>(Students are allowed to mix courses from the above disciplines)</t>
    </r>
  </si>
  <si>
    <t xml:space="preserve">DATE Created: </t>
    <phoneticPr fontId="13" type="noConversion"/>
  </si>
  <si>
    <t>Prereq: MATH-M260</t>
    <phoneticPr fontId="13" type="noConversion"/>
  </si>
  <si>
    <t>Spring</t>
    <phoneticPr fontId="13" type="noConversion"/>
  </si>
  <si>
    <t>Fall</t>
    <phoneticPr fontId="13" type="noConversion"/>
  </si>
  <si>
    <t xml:space="preserve">Operating Systems &amp; Computer Architecture </t>
  </si>
  <si>
    <t>C455</t>
  </si>
  <si>
    <t xml:space="preserve">Analysis of Algorithms </t>
  </si>
  <si>
    <t>OTHER REQUIRED COURSES</t>
  </si>
  <si>
    <t>Social Informatics</t>
  </si>
  <si>
    <t>H</t>
  </si>
  <si>
    <t>I</t>
  </si>
  <si>
    <t>J</t>
  </si>
  <si>
    <t>K</t>
  </si>
  <si>
    <t>L</t>
  </si>
  <si>
    <t>M</t>
  </si>
  <si>
    <t>GPA Units</t>
  </si>
  <si>
    <t>Fall</t>
  </si>
  <si>
    <t>Spring</t>
  </si>
  <si>
    <t>Year</t>
  </si>
  <si>
    <t>Sum I</t>
  </si>
  <si>
    <t>Sum II</t>
  </si>
  <si>
    <t>Semesters</t>
  </si>
  <si>
    <t>Years</t>
  </si>
  <si>
    <t>S</t>
  </si>
  <si>
    <t>B+</t>
  </si>
  <si>
    <t>C+</t>
  </si>
  <si>
    <t>A-</t>
  </si>
  <si>
    <t>B-</t>
  </si>
  <si>
    <t>C-</t>
  </si>
  <si>
    <t>D+</t>
  </si>
  <si>
    <t>D-</t>
  </si>
  <si>
    <t>Points</t>
  </si>
  <si>
    <t>A+</t>
  </si>
  <si>
    <t>.</t>
  </si>
  <si>
    <t>Hrs Passed</t>
  </si>
  <si>
    <t>GPA Hrs</t>
  </si>
  <si>
    <t>GPA Hrs:</t>
  </si>
  <si>
    <t>GPA:</t>
  </si>
  <si>
    <t>-</t>
  </si>
  <si>
    <t>Credits Passed:</t>
  </si>
  <si>
    <t>Cummulative GPA:</t>
  </si>
  <si>
    <t>Cummulative GPA Hours:</t>
  </si>
  <si>
    <t>Prereq: C101, Test out is available.</t>
  </si>
  <si>
    <t>SPCH-S 121</t>
  </si>
  <si>
    <t>SPCH-S121</t>
  </si>
  <si>
    <t>BACHELOR of Science in COMPUTER SCIENCE</t>
  </si>
  <si>
    <t>NAME:</t>
  </si>
  <si>
    <t xml:space="preserve">ID#: </t>
  </si>
  <si>
    <t>Course No.</t>
  </si>
  <si>
    <t>Title</t>
  </si>
  <si>
    <t>Credit</t>
  </si>
  <si>
    <t>Grade</t>
  </si>
  <si>
    <t>Semester</t>
  </si>
  <si>
    <t>Notes:</t>
  </si>
  <si>
    <t>A</t>
  </si>
  <si>
    <t>ENG-W 131</t>
  </si>
  <si>
    <t xml:space="preserve">English Composition </t>
  </si>
  <si>
    <t>A grade of C or better is required.</t>
  </si>
  <si>
    <t>B</t>
  </si>
  <si>
    <t>Critical Thinking</t>
  </si>
  <si>
    <t>C</t>
  </si>
  <si>
    <t>Oral Communication</t>
  </si>
  <si>
    <t>D</t>
  </si>
  <si>
    <t>E</t>
  </si>
  <si>
    <t>Quantitative Reasoning</t>
  </si>
  <si>
    <t>Satisfied by required Mathematics courses</t>
  </si>
  <si>
    <t>F</t>
  </si>
  <si>
    <t>Information Literacy</t>
  </si>
  <si>
    <t>G</t>
  </si>
  <si>
    <t>The Natural World</t>
  </si>
  <si>
    <t>Human Behavior &amp; Social Institutions</t>
  </si>
  <si>
    <t>Literary and Intellectual Traditions</t>
  </si>
  <si>
    <t>Art, Aesthetics and Creativity</t>
  </si>
  <si>
    <t>Diversity in U.S. Society</t>
  </si>
  <si>
    <t>LANGUAGE STUDIES (6 Credits)</t>
  </si>
  <si>
    <t>MATH M215</t>
  </si>
  <si>
    <t>Calculus I</t>
  </si>
  <si>
    <t>MATH M301</t>
  </si>
  <si>
    <t>Applied Linear Algebra</t>
  </si>
  <si>
    <t>MATH M260</t>
  </si>
  <si>
    <t>Probability</t>
  </si>
  <si>
    <t>MATH M261</t>
  </si>
  <si>
    <t xml:space="preserve">Statistics </t>
  </si>
  <si>
    <t>C101</t>
  </si>
  <si>
    <t xml:space="preserve">Computer Programming I </t>
  </si>
  <si>
    <t>C151</t>
  </si>
  <si>
    <t xml:space="preserve">Multiuser Operating Systems </t>
  </si>
  <si>
    <t>Prereq: C101</t>
  </si>
  <si>
    <t>C201</t>
  </si>
  <si>
    <t xml:space="preserve">Computer Programming II </t>
  </si>
  <si>
    <t>C243</t>
  </si>
  <si>
    <t xml:space="preserve">Elementary Data Structures </t>
  </si>
  <si>
    <t>Prereq: C201, MATH M125 or M115.  Coreq: C151</t>
  </si>
  <si>
    <t>C308</t>
  </si>
  <si>
    <t xml:space="preserve">System Analysis &amp; Design </t>
  </si>
  <si>
    <t>Prereq: C243</t>
  </si>
  <si>
    <t>C311</t>
  </si>
  <si>
    <t>Org. of Prog. Languages</t>
  </si>
  <si>
    <t>Prereq: C243, C335</t>
  </si>
  <si>
    <t>C335</t>
  </si>
  <si>
    <t xml:space="preserve">Computer Structures </t>
  </si>
  <si>
    <t>Prereq: C201</t>
  </si>
  <si>
    <t>C435</t>
  </si>
  <si>
    <r>
      <t xml:space="preserve">MATHEMATICS (13 Credits) (For each course a grade of </t>
    </r>
    <r>
      <rPr>
        <b/>
        <sz val="8"/>
        <color rgb="FFFF0000"/>
        <rFont val="Calibri"/>
        <family val="2"/>
      </rPr>
      <t>C</t>
    </r>
    <r>
      <rPr>
        <b/>
        <sz val="8"/>
        <color indexed="8"/>
        <rFont val="Calibri"/>
        <family val="2"/>
      </rPr>
      <t xml:space="preserve"> or better is required)</t>
    </r>
  </si>
  <si>
    <t>C250</t>
  </si>
  <si>
    <t>Discrete Structures</t>
  </si>
  <si>
    <t>B401</t>
  </si>
  <si>
    <t>Fundamentals of Computing Theory</t>
  </si>
  <si>
    <t>Satisfied by CSCI-C250</t>
  </si>
  <si>
    <r>
      <t>Prereq: C243, C250</t>
    </r>
    <r>
      <rPr>
        <sz val="8"/>
        <color indexed="8"/>
        <rFont val="Calibri"/>
        <family val="2"/>
      </rPr>
      <t xml:space="preserve"> </t>
    </r>
  </si>
  <si>
    <r>
      <t>Prereq: C101</t>
    </r>
    <r>
      <rPr>
        <sz val="8"/>
        <color indexed="8"/>
        <rFont val="Calibri"/>
        <family val="2"/>
      </rPr>
      <t xml:space="preserve">, </t>
    </r>
    <r>
      <rPr>
        <sz val="8"/>
        <color indexed="8"/>
        <rFont val="Calibri"/>
        <family val="2"/>
      </rPr>
      <t>MATH-</t>
    </r>
    <r>
      <rPr>
        <sz val="8"/>
        <color indexed="8"/>
        <rFont val="Calibri"/>
        <family val="2"/>
      </rPr>
      <t>M</t>
    </r>
    <r>
      <rPr>
        <sz val="8"/>
        <color indexed="8"/>
        <rFont val="Calibri"/>
        <family val="2"/>
      </rPr>
      <t>125</t>
    </r>
  </si>
  <si>
    <r>
      <t>Prereq: C243, C250</t>
    </r>
    <r>
      <rPr>
        <sz val="8"/>
        <color indexed="8"/>
        <rFont val="Calibri"/>
        <family val="2"/>
      </rPr>
      <t xml:space="preserve">, </t>
    </r>
    <r>
      <rPr>
        <sz val="8"/>
        <color indexed="8"/>
        <rFont val="Calibri"/>
        <family val="2"/>
      </rPr>
      <t>MATH-</t>
    </r>
    <r>
      <rPr>
        <sz val="8"/>
        <color indexed="8"/>
        <rFont val="Calibri"/>
        <family val="2"/>
      </rPr>
      <t>M260.</t>
    </r>
  </si>
  <si>
    <r>
      <t xml:space="preserve">COMMON CORE (12 Credits) At least one of the following must be at the </t>
    </r>
    <r>
      <rPr>
        <b/>
        <sz val="8"/>
        <color rgb="FFFF0000"/>
        <rFont val="Calibri"/>
        <family val="2"/>
      </rPr>
      <t>300 level</t>
    </r>
    <r>
      <rPr>
        <b/>
        <sz val="8"/>
        <color indexed="8"/>
        <rFont val="Calibri"/>
        <family val="2"/>
      </rPr>
      <t>.</t>
    </r>
  </si>
  <si>
    <t>For additional GEN-ED courses please see:  https://www.iusb.edu/general-educ/gened_curriculm.php</t>
  </si>
  <si>
    <t>ENG-W 031</t>
  </si>
  <si>
    <r>
      <rPr>
        <sz val="8"/>
        <color indexed="8"/>
        <rFont val="Calibri"/>
        <family val="2"/>
      </rPr>
      <t>Pre-</t>
    </r>
    <r>
      <rPr>
        <sz val="8"/>
        <color indexed="8"/>
        <rFont val="Calibri"/>
        <family val="2"/>
      </rPr>
      <t xml:space="preserve">Composition </t>
    </r>
  </si>
  <si>
    <t>Graded "satisfactory/fail" and not count toward graduation</t>
  </si>
  <si>
    <t>ENG-W 130</t>
  </si>
  <si>
    <r>
      <rPr>
        <sz val="8"/>
        <color indexed="8"/>
        <rFont val="Calibri"/>
        <family val="2"/>
      </rPr>
      <t>Principles of</t>
    </r>
    <r>
      <rPr>
        <sz val="8"/>
        <color indexed="8"/>
        <rFont val="Calibri"/>
        <family val="2"/>
      </rPr>
      <t xml:space="preserve"> Composition </t>
    </r>
  </si>
  <si>
    <t>MATH-A 100</t>
  </si>
  <si>
    <t>MATH-M 107</t>
  </si>
  <si>
    <t>College Algebra</t>
  </si>
  <si>
    <t>MATH-M 125</t>
  </si>
  <si>
    <t xml:space="preserve">Pre-Calculus </t>
  </si>
  <si>
    <t>MATH-M 126</t>
  </si>
  <si>
    <t>Trigonometry</t>
  </si>
  <si>
    <r>
      <t>A grade of C</t>
    </r>
    <r>
      <rPr>
        <sz val="8"/>
        <color indexed="8"/>
        <rFont val="Calibri"/>
        <family val="2"/>
      </rPr>
      <t>-</t>
    </r>
    <r>
      <rPr>
        <sz val="8"/>
        <color indexed="8"/>
        <rFont val="Calibri"/>
        <family val="2"/>
      </rPr>
      <t xml:space="preserve"> or better is required.</t>
    </r>
  </si>
  <si>
    <t>EDUC-U 100</t>
  </si>
  <si>
    <t>Threshold Seminnar</t>
  </si>
  <si>
    <t>Conditional Admision</t>
  </si>
  <si>
    <t>Fundamentals of Algebra</t>
  </si>
  <si>
    <t>If recommended in the admission</t>
  </si>
  <si>
    <t xml:space="preserve">A grade of C- or better is required. Can be replaced with MATH-M115 </t>
  </si>
  <si>
    <t>N190 or N390 (ANTH, AST, BIOL, CHEM, GEOL, PHYS, etc.)</t>
  </si>
  <si>
    <t>B190 or B399 (ANTH, BUS, COGS, POLS, PSY, SOC, etc.)</t>
  </si>
  <si>
    <t>T190 or T390 (CMLT, ENG, FINA, HIST, PHIL, MUS, THTR, etc.)</t>
  </si>
  <si>
    <t>A190 or A399 (CMLT, ENG, FINA, MUS, THTR, etc.)</t>
  </si>
  <si>
    <r>
      <t xml:space="preserve">Level Placed </t>
    </r>
    <r>
      <rPr>
        <b/>
        <sz val="8"/>
        <color indexed="8"/>
        <rFont val="Calibri"/>
        <family val="2"/>
      </rPr>
      <t>before</t>
    </r>
    <r>
      <rPr>
        <sz val="8"/>
        <color indexed="8"/>
        <rFont val="Calibri"/>
        <family val="2"/>
      </rPr>
      <t xml:space="preserve"> taking the course</t>
    </r>
  </si>
  <si>
    <t>Total Credits Counted towards Degree Requirement:</t>
  </si>
  <si>
    <t>P: INFO-I101/CSCI-B101 for Informatics major; or CSCI-C101 for CS major</t>
  </si>
  <si>
    <t>INFO-I202</t>
  </si>
  <si>
    <t xml:space="preserve">GENERAL ELECTIVES (prerequisites or recommended courses based on placement exam levels) </t>
  </si>
  <si>
    <t xml:space="preserve">Total credits </t>
  </si>
  <si>
    <t>Total Credits Required:  120</t>
  </si>
  <si>
    <t>For further information, please contact:  Department of Computer and Information Sciences, Northside 301A, 520-5521.  Please visit us at www.cs.iusb.edu</t>
  </si>
  <si>
    <t xml:space="preserve">ANTH E105, POLS-Y107 or Y109, REL-R 153, EALC-E 271, etc. </t>
  </si>
  <si>
    <r>
      <t xml:space="preserve">Prereq: C- or better in MATH-M115, or C- or better in both MATH-M125 &amp; MATH-M126, or </t>
    </r>
    <r>
      <rPr>
        <sz val="8"/>
        <color indexed="8"/>
        <rFont val="Calibri"/>
        <family val="2"/>
      </rPr>
      <t xml:space="preserve">placement </t>
    </r>
    <r>
      <rPr>
        <sz val="8"/>
        <color indexed="8"/>
        <rFont val="Calibri"/>
        <family val="2"/>
      </rPr>
      <t xml:space="preserve">Level 6 </t>
    </r>
    <r>
      <rPr>
        <sz val="8"/>
        <color indexed="8"/>
        <rFont val="Calibri"/>
        <family val="2"/>
      </rPr>
      <t>or Alecs&gt;75</t>
    </r>
    <r>
      <rPr>
        <sz val="8"/>
        <color indexed="8"/>
        <rFont val="Calibri"/>
        <family val="2"/>
      </rPr>
      <t>.</t>
    </r>
  </si>
  <si>
    <t>MATH Level 2 or Alecs&gt;15</t>
  </si>
  <si>
    <t>MATH Level 3 or Alecs&gt;35</t>
  </si>
  <si>
    <t>MATH Level 4 or Alecs&gt;50</t>
  </si>
  <si>
    <t>MATH Level 5 or Alecs&gt;60</t>
  </si>
  <si>
    <t>Pre-calculus &amp; Trig</t>
  </si>
  <si>
    <t>First Year Seminar</t>
  </si>
  <si>
    <t>Tagged course</t>
  </si>
  <si>
    <t>COAS-Q110 or a tagged course</t>
  </si>
  <si>
    <t>Global Cultures</t>
  </si>
  <si>
    <t>CONTEMPORARY SOCIAL VALUES (6 Credits)</t>
  </si>
  <si>
    <t>Prereq: B100, MATH A100 or Math Placement Exam Level  III.  Test out is available.</t>
  </si>
  <si>
    <t>HON-H100</t>
  </si>
  <si>
    <t>Honors Seminar</t>
  </si>
  <si>
    <t>If part of the Honors program</t>
  </si>
  <si>
    <t>Sign up for the Honors program</t>
  </si>
  <si>
    <t>C421</t>
  </si>
  <si>
    <t>Digital Design</t>
  </si>
  <si>
    <t>B100</t>
  </si>
  <si>
    <t>Problem Solving Using Computers</t>
  </si>
  <si>
    <t xml:space="preserve">A grade of C- or better is required. Equivalent to M125 + M126 </t>
  </si>
  <si>
    <t>FUNDAMENTAL LITERACIES, EXTENDED LITERACIES, and Additional Requirements</t>
  </si>
  <si>
    <t>MATH-M127</t>
  </si>
  <si>
    <t>Extended Literacies: Computer Science Literacy</t>
  </si>
  <si>
    <t>Satisfies by required CSCI courses</t>
  </si>
  <si>
    <t>PHYSICAL &amp; LIFE SCIENCES (10 Credits)</t>
  </si>
  <si>
    <t>Calculus II (optional)</t>
  </si>
  <si>
    <t>Prereq: MATH-M215. Part of a Math Minor.</t>
  </si>
  <si>
    <t>Taking this extra course, together with the other 4 in this section qualifies you for a math minor.</t>
  </si>
  <si>
    <t>Prereq: C335</t>
  </si>
  <si>
    <t>International students must take a placement test</t>
  </si>
  <si>
    <r>
      <t xml:space="preserve">COMPUTER SCIENCE (59 Credits) (A grade of </t>
    </r>
    <r>
      <rPr>
        <b/>
        <sz val="8"/>
        <color rgb="FFFF0000"/>
        <rFont val="Calibri"/>
        <family val="2"/>
      </rPr>
      <t>C-</t>
    </r>
    <r>
      <rPr>
        <b/>
        <sz val="8"/>
        <color indexed="8"/>
        <rFont val="Calibri"/>
        <family val="2"/>
      </rPr>
      <t xml:space="preserve"> or better is required for each course) (Overall GPA of 2.0 in major courses is required)</t>
    </r>
  </si>
  <si>
    <t>Senior Level Project</t>
  </si>
  <si>
    <t>N</t>
  </si>
  <si>
    <t>O</t>
  </si>
  <si>
    <t>P</t>
  </si>
  <si>
    <t>Q</t>
  </si>
  <si>
    <t>A C or better is required to move on to C101.</t>
  </si>
  <si>
    <t xml:space="preserve">Two semesters in a single non-English language, or equivalent (e.g., three years of one foreign language in high school with at least a “C”).  </t>
  </si>
  <si>
    <t xml:space="preserve">GENERAL ELECTIVES (as needed to complete 120 credits total) </t>
  </si>
  <si>
    <t>3-4</t>
  </si>
  <si>
    <t>For international students</t>
  </si>
  <si>
    <t>A grade of C- or better is required. Can be replaced with MATH-M127</t>
  </si>
  <si>
    <t>ESL Level 3</t>
  </si>
  <si>
    <t>ESL Level 2</t>
  </si>
  <si>
    <t>MATH-M216</t>
  </si>
  <si>
    <t>C486</t>
  </si>
  <si>
    <t>Prereq: C308 and C335 and 2 additional CS courses above the 300 level.</t>
  </si>
  <si>
    <t xml:space="preserve">Prereq: C243, C335, plus 3 additional CS courses above the level of C243. </t>
  </si>
  <si>
    <t>CSCI-C250</t>
  </si>
  <si>
    <t>MATH-M 215</t>
  </si>
  <si>
    <t>CSCI-B 100</t>
  </si>
  <si>
    <t>CS Elective 1</t>
  </si>
  <si>
    <t>CS Elective 2</t>
  </si>
  <si>
    <t>CS Elective 3</t>
  </si>
  <si>
    <t>Three additional computer science courses at  at or above the level of C243</t>
  </si>
  <si>
    <t>Apply for graduation</t>
  </si>
  <si>
    <t>SOC S161,  H106, ENG-E 110, REL-R 160, WGS-W 100, etc.</t>
  </si>
  <si>
    <t>R</t>
  </si>
  <si>
    <t>Capstone</t>
  </si>
  <si>
    <t>Sorubg</t>
  </si>
  <si>
    <t>For students who entered the College of Liberal Arts &amp; Sciences starting Fall 2023 or after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</si>
</sst>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0"/>
      <name val="Arial"/>
      <family val="2"/>
    </font>
    <font>
      <b/>
      <u/>
      <sz val="8"/>
      <color indexed="8"/>
      <name val="Calibri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b/>
      <u/>
      <sz val="8"/>
      <color indexed="8"/>
      <name val="Calibri"/>
      <family val="2"/>
    </font>
    <font>
      <b/>
      <i/>
      <sz val="8"/>
      <color indexed="8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</font>
    <font>
      <sz val="8"/>
      <name val="Verdana"/>
      <family val="2"/>
    </font>
    <font>
      <sz val="11"/>
      <color rgb="FF3F3F76"/>
      <name val="Calibri"/>
      <family val="2"/>
      <scheme val="minor"/>
    </font>
    <font>
      <b/>
      <sz val="8"/>
      <color rgb="FFFF000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rgb="FF0000FF"/>
      <name val="Calibri"/>
      <family val="2"/>
    </font>
    <font>
      <sz val="8"/>
      <color rgb="FF0000FF"/>
      <name val="Calibri"/>
      <family val="2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9"/>
      <color rgb="FF9C0006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8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C9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7">
    <xf numFmtId="0" fontId="0" fillId="0" borderId="0"/>
    <xf numFmtId="0" fontId="14" fillId="7" borderId="1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6" fillId="10" borderId="0" applyNumberFormat="0" applyBorder="0" applyAlignment="0" applyProtection="0"/>
  </cellStyleXfs>
  <cellXfs count="15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wrapTex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3" xfId="0" applyFont="1" applyBorder="1" applyAlignment="1">
      <alignment wrapText="1"/>
    </xf>
    <xf numFmtId="0" fontId="9" fillId="0" borderId="3" xfId="0" applyFont="1" applyBorder="1"/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wrapText="1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0" fillId="2" borderId="7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right"/>
    </xf>
    <xf numFmtId="0" fontId="6" fillId="4" borderId="4" xfId="0" applyFont="1" applyFill="1" applyBorder="1" applyAlignment="1">
      <alignment horizontal="center"/>
    </xf>
    <xf numFmtId="0" fontId="6" fillId="0" borderId="2" xfId="0" applyFont="1" applyBorder="1" applyAlignment="1">
      <alignment wrapText="1"/>
    </xf>
    <xf numFmtId="0" fontId="9" fillId="3" borderId="3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right"/>
    </xf>
    <xf numFmtId="0" fontId="10" fillId="4" borderId="8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right"/>
    </xf>
    <xf numFmtId="0" fontId="6" fillId="5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10" fillId="0" borderId="2" xfId="0" applyFont="1" applyBorder="1" applyAlignment="1">
      <alignment horizontal="right"/>
    </xf>
    <xf numFmtId="0" fontId="7" fillId="0" borderId="10" xfId="0" applyFont="1" applyBorder="1"/>
    <xf numFmtId="0" fontId="0" fillId="6" borderId="3" xfId="0" applyFill="1" applyBorder="1" applyAlignment="1">
      <alignment wrapText="1"/>
    </xf>
    <xf numFmtId="0" fontId="11" fillId="7" borderId="3" xfId="1" applyFont="1" applyBorder="1" applyAlignment="1">
      <alignment horizontal="right"/>
    </xf>
    <xf numFmtId="0" fontId="11" fillId="7" borderId="3" xfId="1" applyFont="1" applyBorder="1" applyAlignment="1">
      <alignment horizontal="left"/>
    </xf>
    <xf numFmtId="2" fontId="11" fillId="7" borderId="3" xfId="1" applyNumberFormat="1" applyFont="1" applyBorder="1" applyAlignment="1">
      <alignment horizontal="right"/>
    </xf>
    <xf numFmtId="0" fontId="7" fillId="0" borderId="11" xfId="0" applyFont="1" applyBorder="1"/>
    <xf numFmtId="0" fontId="9" fillId="0" borderId="3" xfId="0" applyFont="1" applyBorder="1" applyAlignment="1">
      <alignment vertical="top"/>
    </xf>
    <xf numFmtId="0" fontId="9" fillId="0" borderId="3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top"/>
    </xf>
    <xf numFmtId="0" fontId="9" fillId="5" borderId="3" xfId="0" applyFont="1" applyFill="1" applyBorder="1" applyAlignment="1">
      <alignment horizontal="center" vertical="top"/>
    </xf>
    <xf numFmtId="0" fontId="6" fillId="0" borderId="3" xfId="0" applyFont="1" applyBorder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0" borderId="3" xfId="0" applyFont="1" applyBorder="1" applyAlignment="1">
      <alignment vertical="center"/>
    </xf>
    <xf numFmtId="0" fontId="6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vertical="top"/>
    </xf>
    <xf numFmtId="0" fontId="1" fillId="0" borderId="3" xfId="0" applyFont="1" applyBorder="1" applyAlignment="1">
      <alignment vertical="center" wrapText="1"/>
    </xf>
    <xf numFmtId="0" fontId="1" fillId="8" borderId="3" xfId="0" applyFont="1" applyFill="1" applyBorder="1" applyAlignment="1">
      <alignment vertical="center"/>
    </xf>
    <xf numFmtId="0" fontId="6" fillId="8" borderId="3" xfId="0" applyFont="1" applyFill="1" applyBorder="1" applyAlignment="1">
      <alignment vertical="center" wrapText="1"/>
    </xf>
    <xf numFmtId="0" fontId="6" fillId="8" borderId="3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vertical="center" wrapText="1"/>
    </xf>
    <xf numFmtId="0" fontId="2" fillId="0" borderId="1" xfId="0" applyFont="1" applyBorder="1"/>
    <xf numFmtId="0" fontId="1" fillId="0" borderId="0" xfId="0" applyFont="1" applyAlignment="1">
      <alignment wrapText="1"/>
    </xf>
    <xf numFmtId="0" fontId="18" fillId="9" borderId="3" xfId="0" applyFont="1" applyFill="1" applyBorder="1" applyAlignment="1">
      <alignment vertical="center"/>
    </xf>
    <xf numFmtId="0" fontId="19" fillId="9" borderId="3" xfId="0" applyFont="1" applyFill="1" applyBorder="1" applyAlignment="1">
      <alignment vertical="center" wrapText="1"/>
    </xf>
    <xf numFmtId="0" fontId="19" fillId="9" borderId="0" xfId="0" applyFont="1" applyFill="1"/>
    <xf numFmtId="0" fontId="1" fillId="0" borderId="3" xfId="0" applyFont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wrapText="1"/>
    </xf>
    <xf numFmtId="0" fontId="2" fillId="0" borderId="3" xfId="0" applyFont="1" applyBorder="1" applyAlignment="1">
      <alignment vertical="center" wrapText="1"/>
    </xf>
    <xf numFmtId="0" fontId="20" fillId="0" borderId="0" xfId="0" applyFont="1" applyAlignment="1">
      <alignment vertical="center"/>
    </xf>
    <xf numFmtId="0" fontId="21" fillId="0" borderId="0" xfId="0" applyFont="1"/>
    <xf numFmtId="0" fontId="1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0" fontId="2" fillId="0" borderId="3" xfId="0" applyFont="1" applyBorder="1" applyAlignment="1">
      <alignment wrapText="1"/>
    </xf>
    <xf numFmtId="0" fontId="2" fillId="0" borderId="3" xfId="0" applyFont="1" applyBorder="1" applyAlignment="1">
      <alignment horizontal="center"/>
    </xf>
    <xf numFmtId="0" fontId="2" fillId="0" borderId="7" xfId="0" applyFont="1" applyBorder="1"/>
    <xf numFmtId="0" fontId="20" fillId="0" borderId="3" xfId="0" applyFont="1" applyBorder="1" applyAlignment="1">
      <alignment vertical="center" wrapText="1"/>
    </xf>
    <xf numFmtId="0" fontId="1" fillId="0" borderId="3" xfId="0" applyFont="1" applyBorder="1" applyAlignment="1">
      <alignment vertical="top" wrapText="1"/>
    </xf>
    <xf numFmtId="0" fontId="23" fillId="0" borderId="0" xfId="0" applyFont="1"/>
    <xf numFmtId="0" fontId="1" fillId="5" borderId="3" xfId="0" applyFont="1" applyFill="1" applyBorder="1" applyAlignment="1">
      <alignment horizontal="center" vertical="top"/>
    </xf>
    <xf numFmtId="0" fontId="1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2" fillId="0" borderId="3" xfId="0" applyFont="1" applyBorder="1"/>
    <xf numFmtId="0" fontId="22" fillId="0" borderId="3" xfId="0" applyFont="1" applyBorder="1" applyAlignment="1">
      <alignment wrapText="1"/>
    </xf>
    <xf numFmtId="0" fontId="22" fillId="0" borderId="10" xfId="0" applyFont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top"/>
    </xf>
    <xf numFmtId="0" fontId="1" fillId="0" borderId="3" xfId="0" applyFont="1" applyBorder="1" applyAlignment="1">
      <alignment vertical="top"/>
    </xf>
    <xf numFmtId="0" fontId="25" fillId="0" borderId="0" xfId="0" applyFont="1"/>
    <xf numFmtId="0" fontId="2" fillId="8" borderId="3" xfId="0" applyFont="1" applyFill="1" applyBorder="1" applyAlignment="1">
      <alignment vertical="center"/>
    </xf>
    <xf numFmtId="0" fontId="1" fillId="8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12" xfId="0" applyFont="1" applyBorder="1" applyAlignment="1">
      <alignment vertical="center" wrapText="1"/>
    </xf>
    <xf numFmtId="0" fontId="1" fillId="0" borderId="3" xfId="0" applyFont="1" applyBorder="1"/>
    <xf numFmtId="0" fontId="1" fillId="0" borderId="3" xfId="0" applyFont="1" applyBorder="1" applyAlignment="1">
      <alignment wrapText="1"/>
    </xf>
    <xf numFmtId="16" fontId="1" fillId="0" borderId="3" xfId="0" quotePrefix="1" applyNumberFormat="1" applyFont="1" applyBorder="1" applyAlignment="1">
      <alignment horizontal="center" vertical="center"/>
    </xf>
    <xf numFmtId="0" fontId="2" fillId="11" borderId="3" xfId="0" applyFont="1" applyFill="1" applyBorder="1" applyAlignment="1">
      <alignment vertical="top"/>
    </xf>
    <xf numFmtId="0" fontId="1" fillId="11" borderId="3" xfId="0" applyFont="1" applyFill="1" applyBorder="1" applyAlignment="1">
      <alignment vertical="top" wrapText="1"/>
    </xf>
    <xf numFmtId="0" fontId="6" fillId="11" borderId="3" xfId="0" applyFont="1" applyFill="1" applyBorder="1" applyAlignment="1">
      <alignment horizontal="center" vertical="top"/>
    </xf>
    <xf numFmtId="0" fontId="2" fillId="11" borderId="3" xfId="0" applyFont="1" applyFill="1" applyBorder="1" applyAlignment="1">
      <alignment horizontal="center" vertical="top"/>
    </xf>
    <xf numFmtId="0" fontId="26" fillId="10" borderId="3" xfId="66" applyBorder="1" applyAlignment="1">
      <alignment vertical="center" wrapText="1"/>
    </xf>
    <xf numFmtId="0" fontId="26" fillId="10" borderId="3" xfId="66" applyBorder="1" applyAlignment="1">
      <alignment horizontal="center" vertical="center"/>
    </xf>
    <xf numFmtId="0" fontId="27" fillId="10" borderId="14" xfId="66" applyFont="1" applyBorder="1" applyAlignment="1">
      <alignment horizontal="left" vertical="center" wrapText="1"/>
    </xf>
    <xf numFmtId="0" fontId="28" fillId="10" borderId="3" xfId="66" applyFont="1" applyBorder="1" applyAlignment="1">
      <alignment vertical="center" wrapText="1"/>
    </xf>
    <xf numFmtId="0" fontId="28" fillId="10" borderId="3" xfId="66" applyFont="1" applyBorder="1" applyAlignment="1">
      <alignment horizontal="center" vertical="center"/>
    </xf>
    <xf numFmtId="0" fontId="29" fillId="5" borderId="3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7" xfId="0" applyFont="1" applyBorder="1"/>
    <xf numFmtId="0" fontId="2" fillId="0" borderId="11" xfId="0" applyFont="1" applyBorder="1"/>
    <xf numFmtId="0" fontId="27" fillId="10" borderId="12" xfId="66" applyFont="1" applyBorder="1" applyAlignment="1">
      <alignment horizontal="left" vertical="center" wrapText="1"/>
    </xf>
    <xf numFmtId="0" fontId="27" fillId="10" borderId="13" xfId="66" applyFont="1" applyBorder="1" applyAlignment="1">
      <alignment horizontal="left" vertical="center" wrapText="1"/>
    </xf>
    <xf numFmtId="0" fontId="27" fillId="10" borderId="14" xfId="66" applyFont="1" applyBorder="1" applyAlignment="1">
      <alignment horizontal="left" vertical="center" wrapText="1"/>
    </xf>
    <xf numFmtId="2" fontId="6" fillId="2" borderId="4" xfId="0" applyNumberFormat="1" applyFont="1" applyFill="1" applyBorder="1" applyAlignment="1">
      <alignment horizontal="center"/>
    </xf>
    <xf numFmtId="2" fontId="6" fillId="2" borderId="6" xfId="0" applyNumberFormat="1" applyFont="1" applyFill="1" applyBorder="1" applyAlignment="1">
      <alignment horizontal="center"/>
    </xf>
    <xf numFmtId="2" fontId="6" fillId="2" borderId="9" xfId="0" applyNumberFormat="1" applyFont="1" applyFill="1" applyBorder="1" applyAlignment="1">
      <alignment horizontal="center"/>
    </xf>
    <xf numFmtId="0" fontId="2" fillId="0" borderId="10" xfId="0" applyFont="1" applyBorder="1"/>
    <xf numFmtId="0" fontId="7" fillId="0" borderId="0" xfId="0" applyFont="1" applyAlignment="1">
      <alignment horizontal="left" wrapText="1"/>
    </xf>
    <xf numFmtId="0" fontId="7" fillId="0" borderId="11" xfId="0" applyFont="1" applyBorder="1"/>
    <xf numFmtId="0" fontId="7" fillId="0" borderId="10" xfId="0" applyFont="1" applyBorder="1"/>
    <xf numFmtId="0" fontId="7" fillId="0" borderId="7" xfId="0" applyFont="1" applyBorder="1"/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14" fillId="7" borderId="7" xfId="1" quotePrefix="1" applyBorder="1" applyAlignment="1">
      <alignment horizontal="left"/>
    </xf>
    <xf numFmtId="0" fontId="14" fillId="7" borderId="11" xfId="1" applyBorder="1" applyAlignment="1">
      <alignment horizontal="left"/>
    </xf>
    <xf numFmtId="0" fontId="14" fillId="7" borderId="10" xfId="1" applyBorder="1" applyAlignment="1">
      <alignment horizontal="left"/>
    </xf>
    <xf numFmtId="14" fontId="14" fillId="7" borderId="7" xfId="1" applyNumberFormat="1" applyBorder="1" applyAlignment="1">
      <alignment horizontal="left"/>
    </xf>
    <xf numFmtId="0" fontId="24" fillId="6" borderId="7" xfId="0" applyFont="1" applyFill="1" applyBorder="1" applyAlignment="1">
      <alignment horizontal="right"/>
    </xf>
    <xf numFmtId="0" fontId="24" fillId="6" borderId="11" xfId="0" applyFont="1" applyFill="1" applyBorder="1" applyAlignment="1">
      <alignment horizontal="right"/>
    </xf>
    <xf numFmtId="0" fontId="24" fillId="6" borderId="10" xfId="0" applyFont="1" applyFill="1" applyBorder="1" applyAlignment="1">
      <alignment horizontal="right"/>
    </xf>
    <xf numFmtId="0" fontId="12" fillId="7" borderId="3" xfId="1" applyFont="1" applyBorder="1" applyAlignment="1">
      <alignment horizontal="right"/>
    </xf>
    <xf numFmtId="0" fontId="14" fillId="7" borderId="7" xfId="1" applyBorder="1" applyAlignment="1">
      <alignment horizontal="left"/>
    </xf>
  </cellXfs>
  <cellStyles count="67">
    <cellStyle name="Bad" xfId="66" builtinId="27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Input" xfId="1" builtinId="20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99</xdr:row>
      <xdr:rowOff>0</xdr:rowOff>
    </xdr:from>
    <xdr:to>
      <xdr:col>17</xdr:col>
      <xdr:colOff>322338</xdr:colOff>
      <xdr:row>113</xdr:row>
      <xdr:rowOff>384783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FBEE62F-BB69-4AC9-9B43-CF6B0DE1F514}"/>
            </a:ext>
          </a:extLst>
        </xdr:cNvPr>
        <xdr:cNvSpPr txBox="1">
          <a:spLocks noChangeArrowheads="1"/>
        </xdr:cNvSpPr>
      </xdr:nvSpPr>
      <xdr:spPr bwMode="auto">
        <a:xfrm>
          <a:off x="8257062" y="29447094"/>
          <a:ext cx="2672662" cy="287736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headEnd/>
          <a:tailE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Calibri"/>
              <a:cs typeface="Calibri"/>
            </a:rPr>
            <a:t>CS Electives: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Three additional computer science courses (at least 9 cr.) at or above the level of CSCI-C 243 Introduction to Data Structures. Select from the following (for additional courses, department approval is required):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CSCI-B 424 Parallel and Distributed Programming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CSCI-B 438 Fundamentals of Computer Networks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CSCI-B 451 Security in Computing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CSCI-C 442 Database Systems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CSCI-C 463 Artificial Intelligence I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CSCI-C 481 Interactive Computer Graphics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CSCI-C 490 Seminar in Computer Science (1-3 cr.)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choose topics such as: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Applied Deep Learning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Web Programming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Game Programming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Software Engineering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Design Patterns in Java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Applied Data Mining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CSCI-Y 398 Internship in Professional Practice</a:t>
          </a:r>
        </a:p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MATH-M 471 Numerical Analysis 1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13</xdr:col>
      <xdr:colOff>16455</xdr:colOff>
      <xdr:row>83</xdr:row>
      <xdr:rowOff>183656</xdr:rowOff>
    </xdr:from>
    <xdr:to>
      <xdr:col>26</xdr:col>
      <xdr:colOff>19527</xdr:colOff>
      <xdr:row>98</xdr:row>
      <xdr:rowOff>379351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7B955-FB8E-C62E-EB66-8956FB68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6195" y="25121838"/>
          <a:ext cx="7668429" cy="4269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42"/>
  <sheetViews>
    <sheetView tabSelected="1" showRuler="0" topLeftCell="J81" zoomScale="154" zoomScaleNormal="154" zoomScalePageLayoutView="154" workbookViewId="0">
      <selection activeCell="M84" sqref="M84"/>
    </sheetView>
  </sheetViews>
  <sheetFormatPr defaultColWidth="8.85546875" defaultRowHeight="15" x14ac:dyDescent="0.25"/>
  <cols>
    <col min="1" max="1" width="3" customWidth="1"/>
    <col min="3" max="3" width="17.42578125" style="7" customWidth="1"/>
    <col min="4" max="4" width="5.85546875" style="8" customWidth="1"/>
    <col min="5" max="5" width="4.85546875" style="8" customWidth="1"/>
    <col min="6" max="6" width="7.42578125" style="8" customWidth="1"/>
    <col min="7" max="7" width="6" style="8" customWidth="1"/>
    <col min="8" max="8" width="19.42578125" style="8" customWidth="1"/>
    <col min="9" max="9" width="10.7109375" style="8" customWidth="1"/>
    <col min="10" max="10" width="11.28515625" style="8" customWidth="1"/>
    <col min="11" max="11" width="9.28515625" style="7" customWidth="1"/>
    <col min="12" max="12" width="8.7109375" customWidth="1"/>
    <col min="13" max="13" width="11" bestFit="1" customWidth="1"/>
  </cols>
  <sheetData>
    <row r="1" spans="1:14" ht="15.75" x14ac:dyDescent="0.25">
      <c r="B1" s="1"/>
      <c r="G1" s="13" t="s">
        <v>48</v>
      </c>
      <c r="K1" s="6"/>
    </row>
    <row r="2" spans="1:14" ht="14.1" customHeight="1" x14ac:dyDescent="0.25">
      <c r="C2" s="117" t="s">
        <v>210</v>
      </c>
      <c r="D2" s="117"/>
      <c r="E2" s="117"/>
      <c r="F2" s="117"/>
      <c r="G2" s="117"/>
      <c r="H2" s="117"/>
      <c r="I2" s="117"/>
      <c r="J2" s="117"/>
      <c r="K2" s="117"/>
      <c r="N2" s="8"/>
    </row>
    <row r="3" spans="1:14" ht="15.75" x14ac:dyDescent="0.25">
      <c r="C3" s="6"/>
      <c r="G3" s="13" t="s">
        <v>146</v>
      </c>
      <c r="K3" s="6"/>
      <c r="M3" s="8"/>
      <c r="N3" s="8"/>
    </row>
    <row r="4" spans="1:14" x14ac:dyDescent="0.25">
      <c r="B4" s="1"/>
      <c r="C4" s="6"/>
      <c r="D4" s="2"/>
      <c r="E4" s="2"/>
      <c r="F4" s="2"/>
      <c r="G4" s="2"/>
      <c r="I4" s="2"/>
      <c r="J4" s="2"/>
      <c r="K4" s="6"/>
      <c r="M4" s="8"/>
      <c r="N4" s="8"/>
    </row>
    <row r="5" spans="1:14" x14ac:dyDescent="0.25">
      <c r="A5" s="151" t="s">
        <v>49</v>
      </c>
      <c r="B5" s="151"/>
      <c r="C5" s="152"/>
      <c r="D5" s="145"/>
      <c r="E5" s="145"/>
      <c r="F5" s="145"/>
      <c r="G5" s="146"/>
      <c r="H5" s="148" t="s">
        <v>141</v>
      </c>
      <c r="I5" s="149"/>
      <c r="J5" s="150"/>
      <c r="K5" s="43">
        <f>SUM(I33,I42,I49,I57,I67,I79,I104,I118,I137)</f>
        <v>0</v>
      </c>
      <c r="M5" s="8"/>
      <c r="N5" s="8"/>
    </row>
    <row r="6" spans="1:14" x14ac:dyDescent="0.25">
      <c r="A6" s="151" t="s">
        <v>50</v>
      </c>
      <c r="B6" s="151"/>
      <c r="C6" s="144"/>
      <c r="D6" s="145"/>
      <c r="E6" s="145"/>
      <c r="F6" s="145"/>
      <c r="G6" s="146"/>
      <c r="H6" s="44"/>
      <c r="I6" s="45"/>
      <c r="J6" s="44" t="s">
        <v>44</v>
      </c>
      <c r="K6" s="44">
        <f>SUM(J33,J42,J49,J57,J67,J104,J118,J137)</f>
        <v>0</v>
      </c>
      <c r="M6" s="8"/>
      <c r="N6" s="8"/>
    </row>
    <row r="7" spans="1:14" x14ac:dyDescent="0.25">
      <c r="A7" s="151" t="s">
        <v>3</v>
      </c>
      <c r="B7" s="151"/>
      <c r="C7" s="147"/>
      <c r="D7" s="145"/>
      <c r="E7" s="145"/>
      <c r="F7" s="145"/>
      <c r="G7" s="146"/>
      <c r="H7" s="45"/>
      <c r="I7" s="45"/>
      <c r="J7" s="44" t="s">
        <v>43</v>
      </c>
      <c r="K7" s="46" t="e">
        <f>SUM(K26:K32,K38:K41,K47:K48,K55:K56,K63:K66,K74:K77,K87:K102,K114:K117,K125:K136) /K6</f>
        <v>#DIV/0!</v>
      </c>
      <c r="M7" s="8"/>
      <c r="N7" s="8"/>
    </row>
    <row r="8" spans="1:14" x14ac:dyDescent="0.25">
      <c r="C8" s="6"/>
      <c r="D8" s="2"/>
      <c r="E8" s="2"/>
      <c r="F8" s="2"/>
      <c r="G8" s="2"/>
      <c r="H8" s="2"/>
      <c r="I8" s="2"/>
      <c r="J8" s="2"/>
      <c r="K8" s="6"/>
      <c r="M8" s="8"/>
      <c r="N8" s="8"/>
    </row>
    <row r="9" spans="1:14" x14ac:dyDescent="0.25">
      <c r="A9" s="81" t="s">
        <v>144</v>
      </c>
      <c r="C9" s="6"/>
      <c r="D9" s="2"/>
      <c r="E9" s="2"/>
      <c r="F9" s="2"/>
      <c r="G9" s="2"/>
      <c r="H9" s="2"/>
      <c r="I9" s="2"/>
      <c r="J9" s="2"/>
      <c r="K9" s="6"/>
      <c r="M9" s="8"/>
      <c r="N9" s="8"/>
    </row>
    <row r="10" spans="1:14" ht="34.5" x14ac:dyDescent="0.25">
      <c r="A10" s="4"/>
      <c r="B10" s="48" t="s">
        <v>51</v>
      </c>
      <c r="C10" s="49" t="s">
        <v>52</v>
      </c>
      <c r="D10" s="50" t="s">
        <v>53</v>
      </c>
      <c r="E10" s="51" t="s">
        <v>54</v>
      </c>
      <c r="F10" s="51" t="s">
        <v>55</v>
      </c>
      <c r="G10" s="51" t="s">
        <v>21</v>
      </c>
      <c r="H10" s="49" t="s">
        <v>56</v>
      </c>
      <c r="I10" s="78" t="s">
        <v>140</v>
      </c>
      <c r="J10" s="2"/>
      <c r="K10" s="6"/>
      <c r="M10" s="8"/>
      <c r="N10" s="8"/>
    </row>
    <row r="11" spans="1:14" ht="24" customHeight="1" x14ac:dyDescent="0.25">
      <c r="A11" s="76" t="s">
        <v>57</v>
      </c>
      <c r="B11" s="64" t="s">
        <v>130</v>
      </c>
      <c r="C11" s="66" t="s">
        <v>131</v>
      </c>
      <c r="D11" s="58">
        <v>3</v>
      </c>
      <c r="E11" s="59"/>
      <c r="F11" s="59"/>
      <c r="G11" s="59"/>
      <c r="H11" s="66" t="s">
        <v>134</v>
      </c>
      <c r="I11" s="78" t="s">
        <v>132</v>
      </c>
      <c r="J11" s="2"/>
      <c r="K11" s="6"/>
      <c r="M11" s="8"/>
      <c r="N11" s="8"/>
    </row>
    <row r="12" spans="1:14" ht="24" customHeight="1" x14ac:dyDescent="0.25">
      <c r="A12" s="76" t="s">
        <v>57</v>
      </c>
      <c r="B12" s="64" t="s">
        <v>161</v>
      </c>
      <c r="C12" s="66" t="s">
        <v>162</v>
      </c>
      <c r="D12" s="58">
        <v>3</v>
      </c>
      <c r="E12" s="59"/>
      <c r="F12" s="59"/>
      <c r="G12" s="59"/>
      <c r="H12" s="66" t="s">
        <v>163</v>
      </c>
      <c r="I12" s="78" t="s">
        <v>164</v>
      </c>
      <c r="J12" s="2"/>
      <c r="K12" s="6"/>
      <c r="M12" s="8"/>
      <c r="N12" s="8"/>
    </row>
    <row r="13" spans="1:14" ht="24.75" customHeight="1" x14ac:dyDescent="0.25">
      <c r="A13" s="56" t="s">
        <v>57</v>
      </c>
      <c r="B13" s="64" t="s">
        <v>117</v>
      </c>
      <c r="C13" s="66" t="s">
        <v>118</v>
      </c>
      <c r="D13" s="58">
        <v>3</v>
      </c>
      <c r="E13" s="59"/>
      <c r="F13" s="59"/>
      <c r="G13" s="59"/>
      <c r="H13" s="66" t="s">
        <v>119</v>
      </c>
      <c r="I13" s="82" t="s">
        <v>193</v>
      </c>
      <c r="J13" s="102" t="s">
        <v>190</v>
      </c>
      <c r="K13" s="6"/>
      <c r="M13" s="8"/>
      <c r="N13" s="8"/>
    </row>
    <row r="14" spans="1:14" ht="22.5" x14ac:dyDescent="0.25">
      <c r="A14" s="56" t="s">
        <v>57</v>
      </c>
      <c r="B14" s="64" t="s">
        <v>120</v>
      </c>
      <c r="C14" s="66" t="s">
        <v>121</v>
      </c>
      <c r="D14" s="106" t="s">
        <v>189</v>
      </c>
      <c r="E14" s="59"/>
      <c r="F14" s="77"/>
      <c r="G14" s="59"/>
      <c r="H14" s="57" t="s">
        <v>60</v>
      </c>
      <c r="I14" s="82" t="s">
        <v>192</v>
      </c>
      <c r="J14" s="102" t="s">
        <v>179</v>
      </c>
      <c r="K14" s="6"/>
      <c r="M14" s="8"/>
      <c r="N14" s="8"/>
    </row>
    <row r="15" spans="1:14" ht="23.1" customHeight="1" x14ac:dyDescent="0.25">
      <c r="A15" s="76" t="s">
        <v>61</v>
      </c>
      <c r="B15" s="64" t="s">
        <v>122</v>
      </c>
      <c r="C15" s="80" t="s">
        <v>133</v>
      </c>
      <c r="D15" s="58">
        <v>4</v>
      </c>
      <c r="E15" s="59"/>
      <c r="F15" s="77"/>
      <c r="G15" s="59"/>
      <c r="H15" s="66" t="s">
        <v>119</v>
      </c>
      <c r="I15" s="82" t="s">
        <v>150</v>
      </c>
      <c r="J15" s="2"/>
      <c r="K15" s="6"/>
      <c r="M15" s="8"/>
      <c r="N15" s="8"/>
    </row>
    <row r="16" spans="1:14" ht="18.95" customHeight="1" x14ac:dyDescent="0.25">
      <c r="A16" s="76" t="s">
        <v>61</v>
      </c>
      <c r="B16" s="64" t="s">
        <v>123</v>
      </c>
      <c r="C16" s="66" t="s">
        <v>124</v>
      </c>
      <c r="D16" s="58">
        <v>3</v>
      </c>
      <c r="E16" s="59"/>
      <c r="F16" s="77"/>
      <c r="G16" s="59"/>
      <c r="H16" s="66" t="s">
        <v>129</v>
      </c>
      <c r="I16" s="82" t="s">
        <v>151</v>
      </c>
      <c r="J16" s="2"/>
      <c r="K16" s="6"/>
      <c r="M16" s="8"/>
      <c r="N16" s="8"/>
    </row>
    <row r="17" spans="1:16" ht="33" customHeight="1" x14ac:dyDescent="0.25">
      <c r="A17" s="76" t="s">
        <v>61</v>
      </c>
      <c r="B17" s="79" t="s">
        <v>125</v>
      </c>
      <c r="C17" s="66" t="s">
        <v>126</v>
      </c>
      <c r="D17" s="58">
        <v>3</v>
      </c>
      <c r="E17" s="77"/>
      <c r="F17" s="59"/>
      <c r="G17" s="59"/>
      <c r="H17" s="66" t="s">
        <v>191</v>
      </c>
      <c r="I17" s="82" t="s">
        <v>152</v>
      </c>
      <c r="J17" s="2"/>
      <c r="K17" s="6"/>
      <c r="M17" s="8"/>
    </row>
    <row r="18" spans="1:16" ht="21.95" customHeight="1" x14ac:dyDescent="0.25">
      <c r="A18" s="76" t="s">
        <v>61</v>
      </c>
      <c r="B18" s="79" t="s">
        <v>127</v>
      </c>
      <c r="C18" s="66" t="s">
        <v>128</v>
      </c>
      <c r="D18" s="58">
        <v>3</v>
      </c>
      <c r="E18" s="59"/>
      <c r="F18" s="77"/>
      <c r="G18" s="59"/>
      <c r="H18" s="66" t="s">
        <v>135</v>
      </c>
      <c r="I18" s="82" t="s">
        <v>153</v>
      </c>
      <c r="J18" s="2"/>
      <c r="K18" s="6"/>
      <c r="M18" s="8"/>
    </row>
    <row r="19" spans="1:16" ht="32.25" customHeight="1" x14ac:dyDescent="0.25">
      <c r="A19" s="76" t="s">
        <v>61</v>
      </c>
      <c r="B19" s="79" t="s">
        <v>171</v>
      </c>
      <c r="C19" s="66" t="s">
        <v>154</v>
      </c>
      <c r="D19" s="58">
        <v>5</v>
      </c>
      <c r="E19" s="77"/>
      <c r="F19" s="77"/>
      <c r="G19" s="59"/>
      <c r="H19" s="66" t="s">
        <v>169</v>
      </c>
      <c r="I19" s="82" t="s">
        <v>152</v>
      </c>
      <c r="J19" s="92"/>
      <c r="K19" s="6"/>
      <c r="M19" s="8"/>
    </row>
    <row r="20" spans="1:16" ht="26.1" customHeight="1" x14ac:dyDescent="0.25">
      <c r="C20" s="84" t="s">
        <v>145</v>
      </c>
      <c r="D20" s="85">
        <f>SUM(D11:D19)</f>
        <v>27</v>
      </c>
      <c r="E20" s="2"/>
      <c r="F20" s="2"/>
      <c r="G20" s="2"/>
      <c r="H20" s="2"/>
      <c r="I20" s="2"/>
      <c r="J20" s="2"/>
      <c r="K20" s="6"/>
      <c r="M20" s="8"/>
      <c r="P20" s="22"/>
    </row>
    <row r="21" spans="1:16" ht="12" customHeight="1" x14ac:dyDescent="0.25">
      <c r="C21" s="6"/>
      <c r="D21" s="2"/>
      <c r="E21" s="2"/>
      <c r="F21" s="2"/>
      <c r="G21" s="2"/>
      <c r="H21" s="2"/>
      <c r="I21" s="2"/>
      <c r="J21" s="2"/>
      <c r="K21" s="6"/>
      <c r="M21" s="8"/>
    </row>
    <row r="22" spans="1:16" x14ac:dyDescent="0.25">
      <c r="C22" s="6"/>
      <c r="D22" s="2"/>
      <c r="E22" s="2"/>
      <c r="F22" s="2"/>
      <c r="G22" s="2"/>
      <c r="H22" s="2"/>
      <c r="I22" s="2"/>
      <c r="J22" s="2"/>
      <c r="K22" s="6"/>
      <c r="M22" s="8"/>
    </row>
    <row r="23" spans="1:16" x14ac:dyDescent="0.25">
      <c r="C23" s="6"/>
      <c r="D23" s="2"/>
      <c r="E23" s="2"/>
      <c r="F23" s="2"/>
      <c r="G23" s="2"/>
      <c r="H23" s="2"/>
      <c r="I23" s="2"/>
      <c r="J23" s="2"/>
      <c r="K23" s="6"/>
      <c r="M23" s="8"/>
    </row>
    <row r="24" spans="1:16" x14ac:dyDescent="0.25">
      <c r="A24" s="71" t="s">
        <v>170</v>
      </c>
      <c r="B24" s="3"/>
      <c r="C24" s="27"/>
      <c r="D24" s="9"/>
      <c r="E24" s="9"/>
      <c r="F24" s="9"/>
      <c r="G24" s="9"/>
      <c r="H24" s="9"/>
      <c r="I24" s="9"/>
      <c r="J24" s="9"/>
      <c r="K24" s="10"/>
    </row>
    <row r="25" spans="1:16" x14ac:dyDescent="0.25">
      <c r="A25" s="4"/>
      <c r="B25" s="48" t="s">
        <v>51</v>
      </c>
      <c r="C25" s="49" t="s">
        <v>52</v>
      </c>
      <c r="D25" s="50" t="s">
        <v>53</v>
      </c>
      <c r="E25" s="51" t="s">
        <v>54</v>
      </c>
      <c r="F25" s="51" t="s">
        <v>55</v>
      </c>
      <c r="G25" s="51" t="s">
        <v>21</v>
      </c>
      <c r="H25" s="49" t="s">
        <v>56</v>
      </c>
      <c r="I25" s="28" t="s">
        <v>37</v>
      </c>
      <c r="J25" s="31" t="s">
        <v>38</v>
      </c>
      <c r="K25" s="29" t="s">
        <v>18</v>
      </c>
    </row>
    <row r="26" spans="1:16" ht="22.5" x14ac:dyDescent="0.25">
      <c r="A26" s="56" t="s">
        <v>57</v>
      </c>
      <c r="B26" s="64" t="s">
        <v>58</v>
      </c>
      <c r="C26" s="57" t="s">
        <v>59</v>
      </c>
      <c r="D26" s="58">
        <v>3</v>
      </c>
      <c r="E26" s="77"/>
      <c r="F26" s="77" t="s">
        <v>20</v>
      </c>
      <c r="G26" s="59">
        <v>2022</v>
      </c>
      <c r="H26" s="57" t="s">
        <v>60</v>
      </c>
      <c r="I26" s="60">
        <f>IF(OR(E26= "A+",E26="A", E26="A-",E26="B+", E26="B", E26="B-", E26="C+", E26="C", E26="C-", E26="D+", E26="D", E26="D-", E26="S"), D26, 0)</f>
        <v>0</v>
      </c>
      <c r="J26" s="61">
        <f>IF(OR(E26= "A+",E26="A", E26="A-", E26="B+", E26="B", E26="B-", E26="C+", E26="C", E26="C-", E26="D+", E26="D", E26="D-", E26="F"), D26, 0)</f>
        <v>0</v>
      </c>
      <c r="K26" s="62" t="str">
        <f>IF(ISBLANK(E26 ),"",IF( VLOOKUP(E26,Scales!$C$3:$D$19,2,FALSE) &lt;0, "", D26*VLOOKUP(E26,Scales!$C$3:$D$19,2,FALSE)))</f>
        <v/>
      </c>
    </row>
    <row r="27" spans="1:16" ht="24" customHeight="1" x14ac:dyDescent="0.25">
      <c r="A27" s="56" t="s">
        <v>61</v>
      </c>
      <c r="B27" s="67" t="s">
        <v>198</v>
      </c>
      <c r="C27" s="68" t="s">
        <v>62</v>
      </c>
      <c r="D27" s="69">
        <v>3</v>
      </c>
      <c r="E27" s="69"/>
      <c r="F27" s="69"/>
      <c r="G27" s="69"/>
      <c r="H27" s="70" t="s">
        <v>111</v>
      </c>
      <c r="I27" s="69">
        <f t="shared" ref="I27:I32" si="0">IF(OR(E27= "A+",E27="A", E27="A-",E27="B+", E27="B", E27="B-", E27="C+", E27="C", E27="C-", E27="D+", E27="D", E27="D-", E27="S"), D27, 0)</f>
        <v>0</v>
      </c>
      <c r="J27" s="69">
        <f t="shared" ref="J27:J32" si="1">IF(OR(E27= "A+",E27="A", E27="A-", E27="B+", E27="B", E27="B-", E27="C+", E27="C", E27="C-", E27="D+", E27="D", E27="D-", E27="F"), D27, 0)</f>
        <v>0</v>
      </c>
      <c r="K27" s="69" t="str">
        <f>IF(ISBLANK(E27 ),"",IF( VLOOKUP(E27,Scales!$C$3:$D$19,2,FALSE) &lt;0, "", D27*VLOOKUP(E27,Scales!$C$3:$D$19,2,FALSE)))</f>
        <v/>
      </c>
    </row>
    <row r="28" spans="1:16" x14ac:dyDescent="0.25">
      <c r="A28" s="56" t="s">
        <v>63</v>
      </c>
      <c r="B28" s="64" t="s">
        <v>47</v>
      </c>
      <c r="C28" s="57" t="s">
        <v>64</v>
      </c>
      <c r="D28" s="58">
        <v>3</v>
      </c>
      <c r="E28" s="77"/>
      <c r="F28" s="77"/>
      <c r="G28" s="59"/>
      <c r="H28" s="57" t="s">
        <v>46</v>
      </c>
      <c r="I28" s="60">
        <f t="shared" si="0"/>
        <v>0</v>
      </c>
      <c r="J28" s="61">
        <f t="shared" si="1"/>
        <v>0</v>
      </c>
      <c r="K28" s="62" t="str">
        <f>IF(ISBLANK(E28 ),"",IF( VLOOKUP(E28,Scales!$C$3:$D$19,2,FALSE) &lt;0, "", D28*VLOOKUP(E28,Scales!$C$3:$D$19,2,FALSE)))</f>
        <v/>
      </c>
    </row>
    <row r="29" spans="1:16" ht="24" customHeight="1" x14ac:dyDescent="0.25">
      <c r="A29" s="56" t="s">
        <v>65</v>
      </c>
      <c r="B29" s="76"/>
      <c r="C29" s="66" t="s">
        <v>155</v>
      </c>
      <c r="D29" s="58">
        <v>3</v>
      </c>
      <c r="E29" s="59"/>
      <c r="F29" s="59"/>
      <c r="G29" s="59"/>
      <c r="H29" s="66" t="s">
        <v>156</v>
      </c>
      <c r="I29" s="60">
        <f t="shared" si="0"/>
        <v>0</v>
      </c>
      <c r="J29" s="61">
        <f t="shared" si="1"/>
        <v>0</v>
      </c>
      <c r="K29" s="62" t="str">
        <f>IF(ISBLANK(E29 ),"",IF( VLOOKUP(E29,Scales!$C$3:$D$19,2,FALSE) &lt;0, "", D29*VLOOKUP(E29,Scales!$C$3:$D$19,2,FALSE)))</f>
        <v/>
      </c>
    </row>
    <row r="30" spans="1:16" ht="24" customHeight="1" x14ac:dyDescent="0.25">
      <c r="A30" s="56" t="s">
        <v>66</v>
      </c>
      <c r="B30" s="67" t="s">
        <v>199</v>
      </c>
      <c r="C30" s="68" t="s">
        <v>67</v>
      </c>
      <c r="D30" s="69">
        <v>3</v>
      </c>
      <c r="E30" s="69"/>
      <c r="F30" s="69"/>
      <c r="G30" s="69"/>
      <c r="H30" s="68" t="s">
        <v>68</v>
      </c>
      <c r="I30" s="69">
        <f t="shared" si="0"/>
        <v>0</v>
      </c>
      <c r="J30" s="69">
        <f t="shared" si="1"/>
        <v>0</v>
      </c>
      <c r="K30" s="69" t="str">
        <f>IF(ISBLANK(E30 ),"",IF( VLOOKUP(E30,Scales!$C$3:$D$19,2,FALSE) &lt;0, "", D30*VLOOKUP(E30,Scales!$C$3:$D$19,2,FALSE)))</f>
        <v/>
      </c>
    </row>
    <row r="31" spans="1:16" ht="24" customHeight="1" x14ac:dyDescent="0.25">
      <c r="A31" s="76" t="s">
        <v>69</v>
      </c>
      <c r="B31" s="67" t="s">
        <v>200</v>
      </c>
      <c r="C31" s="70" t="s">
        <v>172</v>
      </c>
      <c r="D31" s="69">
        <v>3</v>
      </c>
      <c r="E31" s="69"/>
      <c r="F31" s="69"/>
      <c r="G31" s="69"/>
      <c r="H31" s="70" t="s">
        <v>173</v>
      </c>
      <c r="I31" s="69">
        <f t="shared" si="0"/>
        <v>0</v>
      </c>
      <c r="J31" s="69">
        <f t="shared" si="1"/>
        <v>0</v>
      </c>
      <c r="K31" s="69"/>
    </row>
    <row r="32" spans="1:16" ht="22.5" x14ac:dyDescent="0.25">
      <c r="A32" s="76" t="s">
        <v>71</v>
      </c>
      <c r="B32" s="100" t="s">
        <v>143</v>
      </c>
      <c r="C32" s="68" t="s">
        <v>70</v>
      </c>
      <c r="D32" s="69">
        <v>1</v>
      </c>
      <c r="E32" s="69"/>
      <c r="F32" s="101"/>
      <c r="G32" s="69"/>
      <c r="H32" s="70" t="s">
        <v>157</v>
      </c>
      <c r="I32" s="69">
        <f t="shared" si="0"/>
        <v>0</v>
      </c>
      <c r="J32" s="69">
        <f t="shared" si="1"/>
        <v>0</v>
      </c>
      <c r="K32" s="69" t="str">
        <f>IF(ISBLANK(E32 ),"",IF( VLOOKUP(E32,Scales!$C$3:$D$19,2,FALSE) &lt;0, "", D32*VLOOKUP(E32,Scales!$C$3:$D$19,2,FALSE)))</f>
        <v/>
      </c>
    </row>
    <row r="33" spans="1:11" x14ac:dyDescent="0.25">
      <c r="A33" s="1"/>
      <c r="B33" s="1"/>
      <c r="C33" s="6"/>
      <c r="H33" s="33" t="s">
        <v>42</v>
      </c>
      <c r="I33" s="24">
        <f>SUM(I26:I32)</f>
        <v>0</v>
      </c>
      <c r="J33" s="121">
        <f>SUM(J26:J32)</f>
        <v>0</v>
      </c>
      <c r="K33" s="118" t="e">
        <f>SUM(K26:K32)/J33</f>
        <v>#DIV/0!</v>
      </c>
    </row>
    <row r="34" spans="1:11" x14ac:dyDescent="0.25">
      <c r="A34" s="1"/>
      <c r="B34" s="1"/>
      <c r="C34" s="6"/>
      <c r="D34" s="2"/>
      <c r="E34" s="2"/>
      <c r="F34" s="2"/>
      <c r="H34" s="12"/>
      <c r="I34" s="25" t="s">
        <v>39</v>
      </c>
      <c r="J34" s="122"/>
      <c r="K34" s="119"/>
    </row>
    <row r="35" spans="1:11" x14ac:dyDescent="0.25">
      <c r="A35" s="1"/>
      <c r="B35" s="1"/>
      <c r="C35" s="6"/>
      <c r="D35" s="2"/>
      <c r="E35" s="2"/>
      <c r="F35" s="2"/>
      <c r="G35" s="2"/>
      <c r="H35" s="6"/>
      <c r="I35" s="11"/>
      <c r="J35" s="23" t="s">
        <v>40</v>
      </c>
      <c r="K35" s="120"/>
    </row>
    <row r="36" spans="1:11" ht="20.25" customHeight="1" x14ac:dyDescent="0.25">
      <c r="A36" s="125" t="s">
        <v>115</v>
      </c>
      <c r="B36" s="126"/>
      <c r="C36" s="126"/>
      <c r="D36" s="126"/>
      <c r="E36" s="126"/>
      <c r="F36" s="126"/>
      <c r="G36" s="126"/>
      <c r="H36" s="126"/>
      <c r="I36" s="126"/>
      <c r="J36" s="126"/>
      <c r="K36" s="133"/>
    </row>
    <row r="37" spans="1:11" ht="26.25" customHeight="1" x14ac:dyDescent="0.25">
      <c r="A37" s="4"/>
      <c r="B37" s="16" t="s">
        <v>51</v>
      </c>
      <c r="C37" s="18" t="s">
        <v>52</v>
      </c>
      <c r="D37" s="17" t="s">
        <v>53</v>
      </c>
      <c r="E37" s="40" t="s">
        <v>54</v>
      </c>
      <c r="F37" s="40" t="s">
        <v>55</v>
      </c>
      <c r="G37" s="40" t="s">
        <v>21</v>
      </c>
      <c r="H37" s="18" t="s">
        <v>56</v>
      </c>
      <c r="I37" s="28" t="s">
        <v>37</v>
      </c>
      <c r="J37" s="31" t="s">
        <v>38</v>
      </c>
      <c r="K37" s="29" t="s">
        <v>18</v>
      </c>
    </row>
    <row r="38" spans="1:11" ht="33.950000000000003" customHeight="1" x14ac:dyDescent="0.25">
      <c r="A38" s="56" t="s">
        <v>57</v>
      </c>
      <c r="B38" s="76"/>
      <c r="C38" s="63" t="s">
        <v>72</v>
      </c>
      <c r="D38" s="58">
        <v>3</v>
      </c>
      <c r="E38" s="59"/>
      <c r="F38" s="77"/>
      <c r="G38" s="59"/>
      <c r="H38" s="66" t="s">
        <v>136</v>
      </c>
      <c r="I38" s="60">
        <f>IF(OR(E38= "A+",E38="A", E38="A-",E38="B+", E38="B", E38="B-", E38="C+", E38="C", E38="C-", E38="D+", E38="D", E38="D-", E38="S"), D38, 0)</f>
        <v>0</v>
      </c>
      <c r="J38" s="61">
        <f>IF(OR(E38= "A+",E38="A", E38="A-", E38="B+", E38="B", E38="B-", E38="C+", E38="C", E38="C-", E38="D+", E38="D", E38="D-", E38="F"), D38, 0)</f>
        <v>0</v>
      </c>
      <c r="K38" s="62" t="str">
        <f>IF(ISBLANK(E38 ),"",IF( VLOOKUP(E38,Scales!$C$3:$D$19,2,FALSE) &lt;0, "", D38*VLOOKUP(E38,Scales!$C$3:$D$19,2,FALSE)))</f>
        <v/>
      </c>
    </row>
    <row r="39" spans="1:11" ht="22.5" x14ac:dyDescent="0.25">
      <c r="A39" s="56" t="s">
        <v>61</v>
      </c>
      <c r="B39" s="76"/>
      <c r="C39" s="63" t="s">
        <v>73</v>
      </c>
      <c r="D39" s="58">
        <v>3</v>
      </c>
      <c r="E39" s="59"/>
      <c r="F39" s="77"/>
      <c r="G39" s="59"/>
      <c r="H39" s="66" t="s">
        <v>137</v>
      </c>
      <c r="I39" s="60">
        <f>IF(OR(E39= "A+",E39="A", E39="A-",E39="B+", E39="B", E39="B-", E39="C+", E39="C", E39="C-", E39="D+", E39="D", E39="D-", E39="S"), D39, 0)</f>
        <v>0</v>
      </c>
      <c r="J39" s="61">
        <f>IF(OR(E39= "A+",E39="A", E39="A-", E39="B+", E39="B", E39="B-", E39="C+", E39="C", E39="C-", E39="D+", E39="D", E39="D-", E39="F"), D39, 0)</f>
        <v>0</v>
      </c>
      <c r="K39" s="62" t="str">
        <f>IF(ISBLANK(E39 ),"",IF( VLOOKUP(E39,Scales!$C$3:$D$19,2,FALSE) &lt;0, "", D39*VLOOKUP(E39,Scales!$C$3:$D$19,2,FALSE)))</f>
        <v/>
      </c>
    </row>
    <row r="40" spans="1:11" ht="33.75" x14ac:dyDescent="0.25">
      <c r="A40" s="56" t="s">
        <v>63</v>
      </c>
      <c r="B40" s="56"/>
      <c r="C40" s="63" t="s">
        <v>74</v>
      </c>
      <c r="D40" s="58">
        <v>3</v>
      </c>
      <c r="E40" s="59"/>
      <c r="F40" s="59"/>
      <c r="G40" s="59"/>
      <c r="H40" s="66" t="s">
        <v>138</v>
      </c>
      <c r="I40" s="60">
        <f>IF(OR(E40= "A+",E40="A", E40="A-",E40="B+", E40="B", E40="B-", E40="C+", E40="C", E40="C-", E40="D+", E40="D", E40="D-", E40="S"), D40, 0)</f>
        <v>0</v>
      </c>
      <c r="J40" s="61">
        <f>IF(OR(E40= "A+",E40="A", E40="A-", E40="B+", E40="B", E40="B-", E40="C+", E40="C", E40="C-", E40="D+", E40="D", E40="D-", E40="F"), D40, 0)</f>
        <v>0</v>
      </c>
      <c r="K40" s="62" t="str">
        <f>IF(ISBLANK(E40 ),"",IF( VLOOKUP(E40,Scales!$C$3:$D$19,2,FALSE) &lt;0, "", D40*VLOOKUP(E40,Scales!$C$3:$D$19,2,FALSE)))</f>
        <v/>
      </c>
    </row>
    <row r="41" spans="1:11" ht="22.5" x14ac:dyDescent="0.25">
      <c r="A41" s="56" t="s">
        <v>65</v>
      </c>
      <c r="B41" s="56"/>
      <c r="C41" s="63" t="s">
        <v>75</v>
      </c>
      <c r="D41" s="58">
        <v>3</v>
      </c>
      <c r="E41" s="59"/>
      <c r="F41" s="59"/>
      <c r="G41" s="59"/>
      <c r="H41" s="66" t="s">
        <v>139</v>
      </c>
      <c r="I41" s="60">
        <f>IF(OR(E41= "A+",E41="A", E41="A-",E41="B+", E41="B", E41="B-", E41="C+", E41="C", E41="C-", E41="D+", E41="D", E41="D-", E41="S"), D41, 0)</f>
        <v>0</v>
      </c>
      <c r="J41" s="61">
        <f>IF(OR(E41= "A+",E41="A", E41="A-", E41="B+", E41="B", E41="B-", E41="C+", E41="C", E41="C-", E41="D+", E41="D", E41="D-", E41="F"), D41, 0)</f>
        <v>0</v>
      </c>
      <c r="K41" s="62" t="str">
        <f>IF(ISBLANK(E41 ),"",IF( VLOOKUP(E41,Scales!$C$3:$D$19,2,FALSE) &lt;0, "", D41*VLOOKUP(E41,Scales!$C$3:$D$19,2,FALSE)))</f>
        <v/>
      </c>
    </row>
    <row r="42" spans="1:11" x14ac:dyDescent="0.25">
      <c r="A42" s="1"/>
      <c r="B42" s="1"/>
      <c r="C42" s="6"/>
      <c r="H42" s="33" t="s">
        <v>42</v>
      </c>
      <c r="I42" s="24">
        <f>SUM(I38:I41)</f>
        <v>0</v>
      </c>
      <c r="J42" s="121">
        <f>SUM(J38:J41)</f>
        <v>0</v>
      </c>
      <c r="K42" s="130" t="e">
        <f>SUM(K38:K41)/J42</f>
        <v>#DIV/0!</v>
      </c>
    </row>
    <row r="43" spans="1:11" x14ac:dyDescent="0.25">
      <c r="A43" s="1"/>
      <c r="B43" s="1"/>
      <c r="C43" s="6"/>
      <c r="D43" s="2"/>
      <c r="E43" s="2"/>
      <c r="F43" s="2"/>
      <c r="H43" s="12"/>
      <c r="I43" s="25" t="s">
        <v>39</v>
      </c>
      <c r="J43" s="122"/>
      <c r="K43" s="131"/>
    </row>
    <row r="44" spans="1:11" x14ac:dyDescent="0.25">
      <c r="A44" s="1"/>
      <c r="B44" s="1"/>
      <c r="C44" s="6"/>
      <c r="D44" s="2"/>
      <c r="E44" s="2"/>
      <c r="F44" s="2"/>
      <c r="G44" s="2"/>
      <c r="H44" s="6"/>
      <c r="I44" s="11"/>
      <c r="J44" s="23" t="s">
        <v>40</v>
      </c>
      <c r="K44" s="132"/>
    </row>
    <row r="45" spans="1:11" ht="48" customHeight="1" x14ac:dyDescent="0.25">
      <c r="A45" s="125" t="s">
        <v>159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6"/>
    </row>
    <row r="46" spans="1:11" ht="30.95" customHeight="1" x14ac:dyDescent="0.25">
      <c r="A46" s="4"/>
      <c r="B46" s="16" t="s">
        <v>51</v>
      </c>
      <c r="C46" s="18" t="s">
        <v>52</v>
      </c>
      <c r="D46" s="17" t="s">
        <v>53</v>
      </c>
      <c r="E46" s="40" t="s">
        <v>54</v>
      </c>
      <c r="F46" s="40" t="s">
        <v>55</v>
      </c>
      <c r="G46" s="40" t="s">
        <v>21</v>
      </c>
      <c r="H46" s="18" t="s">
        <v>56</v>
      </c>
      <c r="I46" s="28" t="s">
        <v>37</v>
      </c>
      <c r="J46" s="31" t="s">
        <v>38</v>
      </c>
      <c r="K46" s="29" t="s">
        <v>18</v>
      </c>
    </row>
    <row r="47" spans="1:11" ht="34.5" customHeight="1" x14ac:dyDescent="0.25">
      <c r="A47" s="56" t="s">
        <v>57</v>
      </c>
      <c r="B47" s="56"/>
      <c r="C47" s="91" t="s">
        <v>158</v>
      </c>
      <c r="D47" s="58">
        <v>3</v>
      </c>
      <c r="E47" s="59"/>
      <c r="F47" s="59"/>
      <c r="G47" s="59"/>
      <c r="H47" s="83" t="s">
        <v>148</v>
      </c>
      <c r="I47" s="60">
        <f>IF(OR(E47= "A+",E47="A", E47="A-",E47="B+", E47="B", E47="B-", E47="C+", E47="C", E47="C-", E47="D+", E47="D", E47="D-", E47="S"), D47, 0)</f>
        <v>0</v>
      </c>
      <c r="J47" s="61">
        <f>IF(OR(E47= "A+",E47="A", E47="A-", E47="B+", E47="B", E47="B-", E47="C+", E47="C", E47="C-", E47="D+", E47="D", E47="D-", E47="F"), D47, 0)</f>
        <v>0</v>
      </c>
      <c r="K47" s="62" t="str">
        <f>IF(ISBLANK(E47 ),"",IF( VLOOKUP(E47,Scales!$C$3:$D$19,2,FALSE) &lt;0, "", D47*VLOOKUP(E47,Scales!$C$3:$D$19,2,FALSE)))</f>
        <v/>
      </c>
    </row>
    <row r="48" spans="1:11" ht="33.75" x14ac:dyDescent="0.25">
      <c r="A48" s="56" t="s">
        <v>61</v>
      </c>
      <c r="B48" s="76"/>
      <c r="C48" s="63" t="s">
        <v>76</v>
      </c>
      <c r="D48" s="58">
        <v>3</v>
      </c>
      <c r="E48" s="77"/>
      <c r="F48" s="59"/>
      <c r="G48" s="59"/>
      <c r="H48" s="66" t="s">
        <v>206</v>
      </c>
      <c r="I48" s="60">
        <f>IF(OR(E48= "A+",E48="A", E48="A-",E48="B+", E48="B", E48="B-", E48="C+", E48="C", E48="C-", E48="D+", E48="D", E48="D-", E48="S"), D48, 0)</f>
        <v>0</v>
      </c>
      <c r="J48" s="61">
        <f>IF(OR(E48= "A+",E48="A", E48="A-", E48="B+", E48="B", E48="B-", E48="C+", E48="C", E48="C-", E48="D+", E48="D", E48="D-", E48="F"), D48, 0)</f>
        <v>0</v>
      </c>
      <c r="K48" s="62" t="str">
        <f>IF(ISBLANK(E48 ),"",IF( VLOOKUP(E48,Scales!$C$3:$D$19,2,FALSE) &lt;0, "", D48*VLOOKUP(E48,Scales!$C$3:$D$19,2,FALSE)))</f>
        <v/>
      </c>
    </row>
    <row r="49" spans="1:11" x14ac:dyDescent="0.25">
      <c r="A49" s="1"/>
      <c r="B49" s="1"/>
      <c r="C49" s="6"/>
      <c r="H49" s="33" t="s">
        <v>42</v>
      </c>
      <c r="I49" s="32">
        <f>SUM(I47:I48)</f>
        <v>0</v>
      </c>
      <c r="J49" s="121">
        <f>SUM(J47:J48)</f>
        <v>0</v>
      </c>
      <c r="K49" s="130" t="e">
        <f>SUM(K47:K48)/J49</f>
        <v>#DIV/0!</v>
      </c>
    </row>
    <row r="50" spans="1:11" x14ac:dyDescent="0.25">
      <c r="A50" s="1"/>
      <c r="B50" s="1"/>
      <c r="C50" s="6"/>
      <c r="D50" s="2"/>
      <c r="E50" s="2"/>
      <c r="F50" s="2"/>
      <c r="H50" s="12"/>
      <c r="I50" s="34" t="s">
        <v>39</v>
      </c>
      <c r="J50" s="122"/>
      <c r="K50" s="131"/>
    </row>
    <row r="51" spans="1:11" x14ac:dyDescent="0.25">
      <c r="A51" s="1"/>
      <c r="B51" s="1"/>
      <c r="C51" s="6"/>
      <c r="D51" s="2"/>
      <c r="E51" s="2"/>
      <c r="F51" s="2"/>
      <c r="G51" s="2"/>
      <c r="H51" s="6"/>
      <c r="I51" s="2"/>
      <c r="J51" s="23" t="s">
        <v>40</v>
      </c>
      <c r="K51" s="132"/>
    </row>
    <row r="52" spans="1:11" ht="84.75" customHeight="1" x14ac:dyDescent="0.25">
      <c r="A52" s="89" t="s">
        <v>116</v>
      </c>
      <c r="B52" s="1"/>
      <c r="C52" s="6"/>
      <c r="D52" s="2"/>
      <c r="E52" s="2"/>
      <c r="F52" s="2"/>
      <c r="G52" s="2"/>
      <c r="H52" s="2"/>
      <c r="I52" s="2"/>
      <c r="J52" s="2"/>
      <c r="K52" s="6"/>
    </row>
    <row r="53" spans="1:11" ht="24.95" customHeight="1" x14ac:dyDescent="0.25">
      <c r="A53" s="137" t="s">
        <v>77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6"/>
    </row>
    <row r="54" spans="1:11" ht="17.100000000000001" customHeight="1" x14ac:dyDescent="0.25">
      <c r="A54" s="4"/>
      <c r="B54" s="16" t="s">
        <v>51</v>
      </c>
      <c r="C54" s="18" t="s">
        <v>52</v>
      </c>
      <c r="D54" s="17" t="s">
        <v>53</v>
      </c>
      <c r="E54" s="40" t="s">
        <v>54</v>
      </c>
      <c r="F54" s="40" t="s">
        <v>55</v>
      </c>
      <c r="G54" s="40" t="s">
        <v>21</v>
      </c>
      <c r="H54" s="18" t="s">
        <v>56</v>
      </c>
      <c r="I54" s="28" t="s">
        <v>37</v>
      </c>
      <c r="J54" s="31" t="s">
        <v>38</v>
      </c>
      <c r="K54" s="29" t="s">
        <v>18</v>
      </c>
    </row>
    <row r="55" spans="1:11" ht="48.95" customHeight="1" x14ac:dyDescent="0.25">
      <c r="A55" s="56" t="s">
        <v>57</v>
      </c>
      <c r="B55" s="56"/>
      <c r="C55" s="63"/>
      <c r="D55" s="58">
        <v>3</v>
      </c>
      <c r="E55" s="59"/>
      <c r="F55" s="77" t="s">
        <v>19</v>
      </c>
      <c r="G55" s="59"/>
      <c r="H55" s="141" t="s">
        <v>187</v>
      </c>
      <c r="I55" s="60">
        <f>IF(OR(E55= "A+",E55="A", E55="A-",E55="B+", E55="B", E55="B-", E55="C+", E55="C", E55="C-", E55="D+", E55="D", E55="D-", E55="S"), D55, 0)</f>
        <v>0</v>
      </c>
      <c r="J55" s="61">
        <f>IF(OR(E55= "A+",E55="A", E55="A-", E55="B+", E55="B", E55="B-", E55="C+", E55="C", E55="C-", E55="D+", E55="D", E55="D-", E55="F"), D55, 0)</f>
        <v>0</v>
      </c>
      <c r="K55" s="62" t="str">
        <f>IF(ISBLANK(E55 ),"",IF( VLOOKUP(E55,Scales!$C$3:$D$19,2,FALSE) &lt;0, "", D55*VLOOKUP(E55,Scales!$C$3:$D$19,2,FALSE)))</f>
        <v/>
      </c>
    </row>
    <row r="56" spans="1:11" ht="15" customHeight="1" x14ac:dyDescent="0.25">
      <c r="A56" s="56" t="s">
        <v>61</v>
      </c>
      <c r="B56" s="56"/>
      <c r="C56" s="63"/>
      <c r="D56" s="58">
        <v>3</v>
      </c>
      <c r="E56" s="59"/>
      <c r="F56" s="77" t="s">
        <v>20</v>
      </c>
      <c r="G56" s="59"/>
      <c r="H56" s="142"/>
      <c r="I56" s="60">
        <f>IF(OR(E56= "A+",E56="A", E56="A-",E56="B+", E56="B", E56="B-", E56="C+", E56="C", E56="C-", E56="D+", E56="D", E56="D-", E56="S"), D56, 0)</f>
        <v>0</v>
      </c>
      <c r="J56" s="61">
        <f>IF(OR(E56= "A+",E56="A", E56="A-", E56="B+", E56="B", E56="B-", E56="C+", E56="C", E56="C-", E56="D+", E56="D", E56="D-", E56="F"), D56, 0)</f>
        <v>0</v>
      </c>
      <c r="K56" s="62" t="str">
        <f>IF(ISBLANK(E56 ),"",IF( VLOOKUP(E56,Scales!$C$3:$D$19,2,FALSE) &lt;0, "", D56*VLOOKUP(E56,Scales!$C$3:$D$19,2,FALSE)))</f>
        <v/>
      </c>
    </row>
    <row r="57" spans="1:11" x14ac:dyDescent="0.25">
      <c r="A57" s="1"/>
      <c r="B57" s="1"/>
      <c r="C57" s="6"/>
      <c r="H57" s="33" t="s">
        <v>42</v>
      </c>
      <c r="I57" s="32">
        <f>SUM(I55:I56)</f>
        <v>0</v>
      </c>
      <c r="J57" s="121">
        <f>SUM(J55:J56)</f>
        <v>0</v>
      </c>
      <c r="K57" s="118" t="e">
        <f>SUM(K55:K56)/J57</f>
        <v>#DIV/0!</v>
      </c>
    </row>
    <row r="58" spans="1:11" x14ac:dyDescent="0.25">
      <c r="A58" s="1"/>
      <c r="B58" s="1"/>
      <c r="C58" s="6"/>
      <c r="D58" s="2"/>
      <c r="E58" s="2"/>
      <c r="F58" s="2"/>
      <c r="H58" s="12"/>
      <c r="I58" s="34" t="s">
        <v>39</v>
      </c>
      <c r="J58" s="122"/>
      <c r="K58" s="119"/>
    </row>
    <row r="59" spans="1:11" x14ac:dyDescent="0.25">
      <c r="A59" s="1"/>
      <c r="B59" s="1"/>
      <c r="C59" s="6"/>
      <c r="D59" s="2"/>
      <c r="E59" s="2"/>
      <c r="F59" s="2"/>
      <c r="G59" s="2"/>
      <c r="H59" s="6"/>
      <c r="I59" s="2"/>
      <c r="J59" s="23" t="s">
        <v>40</v>
      </c>
      <c r="K59" s="120"/>
    </row>
    <row r="60" spans="1:11" x14ac:dyDescent="0.25">
      <c r="A60" s="1"/>
      <c r="B60" s="1"/>
      <c r="C60" s="6"/>
      <c r="D60" s="2"/>
      <c r="E60" s="2"/>
      <c r="F60" s="2"/>
      <c r="G60" s="2"/>
      <c r="H60" s="6"/>
      <c r="I60" s="2"/>
      <c r="J60" s="2"/>
      <c r="K60" s="2"/>
    </row>
    <row r="61" spans="1:11" x14ac:dyDescent="0.25">
      <c r="A61" s="125" t="s">
        <v>174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6"/>
    </row>
    <row r="62" spans="1:11" x14ac:dyDescent="0.25">
      <c r="A62" s="4"/>
      <c r="B62" s="16" t="s">
        <v>51</v>
      </c>
      <c r="C62" s="18" t="s">
        <v>52</v>
      </c>
      <c r="D62" s="17" t="s">
        <v>53</v>
      </c>
      <c r="E62" s="40" t="s">
        <v>54</v>
      </c>
      <c r="F62" s="40" t="s">
        <v>55</v>
      </c>
      <c r="G62" s="40" t="s">
        <v>21</v>
      </c>
      <c r="H62" s="18" t="s">
        <v>56</v>
      </c>
      <c r="I62" s="28" t="s">
        <v>37</v>
      </c>
      <c r="J62" s="31" t="s">
        <v>38</v>
      </c>
      <c r="K62" s="29" t="s">
        <v>18</v>
      </c>
    </row>
    <row r="63" spans="1:11" x14ac:dyDescent="0.25">
      <c r="A63" s="56" t="s">
        <v>61</v>
      </c>
      <c r="B63" s="76"/>
      <c r="C63" s="57"/>
      <c r="D63" s="58"/>
      <c r="E63" s="59"/>
      <c r="F63" s="59"/>
      <c r="G63" s="59"/>
      <c r="H63" s="138" t="s">
        <v>2</v>
      </c>
      <c r="I63" s="60">
        <f>IF(OR(E63= "A+",E63="A", E63="A-",E63="B+", E63="B", E63="B-", E63="C+", E63="C", E63="C-", E63="D+", E63="D", E63="D-", E63="S"), D63, 0)</f>
        <v>0</v>
      </c>
      <c r="J63" s="61">
        <f>IF(OR(E63= "A+",E63="A", E63="A-", E63="B+", E63="B", E63="B-", E63="C+", E63="C", E63="C-", E63="D+", E63="D", E63="D-", E63="F"), D63, 0)</f>
        <v>0</v>
      </c>
      <c r="K63" s="62" t="str">
        <f>IF(ISBLANK(E63 ),"",IF( VLOOKUP(E63,Scales!$C$3:$D$19,2,FALSE) &lt;0, "", D63*VLOOKUP(E63,Scales!$C$3:$D$19,2,FALSE)))</f>
        <v/>
      </c>
    </row>
    <row r="64" spans="1:11" x14ac:dyDescent="0.25">
      <c r="A64" s="56" t="s">
        <v>63</v>
      </c>
      <c r="B64" s="56"/>
      <c r="C64" s="57"/>
      <c r="D64" s="58"/>
      <c r="E64" s="59"/>
      <c r="F64" s="59"/>
      <c r="G64" s="59"/>
      <c r="H64" s="139"/>
      <c r="I64" s="60">
        <f>IF(OR(E64= "A+",E64="A", E64="A-",E64="B+", E64="B", E64="B-", E64="C+", E64="C", E64="C-", E64="D+", E64="D", E64="D-", E64="S"), D64, 0)</f>
        <v>0</v>
      </c>
      <c r="J64" s="61">
        <f>IF(OR(E64= "A+",E64="A", E64="A-", E64="B+", E64="B", E64="B-", E64="C+", E64="C", E64="C-", E64="D+", E64="D", E64="D-", E64="F"), D64, 0)</f>
        <v>0</v>
      </c>
      <c r="K64" s="62" t="str">
        <f>IF(ISBLANK(E64 ),"",IF( VLOOKUP(E64,Scales!$C$3:$D$19,2,FALSE) &lt;0, "", D64*VLOOKUP(E64,Scales!$C$3:$D$19,2,FALSE)))</f>
        <v/>
      </c>
    </row>
    <row r="65" spans="1:12" x14ac:dyDescent="0.25">
      <c r="A65" s="56" t="s">
        <v>65</v>
      </c>
      <c r="B65" s="56"/>
      <c r="C65" s="57"/>
      <c r="D65" s="58"/>
      <c r="E65" s="59"/>
      <c r="F65" s="59"/>
      <c r="G65" s="59"/>
      <c r="H65" s="139"/>
      <c r="I65" s="60">
        <f>IF(OR(E65= "A+",E65="A", E65="A-",E65="B+", E65="B", E65="B-", E65="C+", E65="C", E65="C-", E65="D+", E65="D", E65="D-", E65="S"), D65, 0)</f>
        <v>0</v>
      </c>
      <c r="J65" s="61">
        <f>IF(OR(E65= "A+",E65="A", E65="A-", E65="B+", E65="B", E65="B-", E65="C+", E65="C", E65="C-", E65="D+", E65="D", E65="D-", E65="F"), D65, 0)</f>
        <v>0</v>
      </c>
      <c r="K65" s="62" t="str">
        <f>IF(ISBLANK(E65 ),"",IF( VLOOKUP(E65,Scales!$C$3:$D$19,2,FALSE) &lt;0, "", D65*VLOOKUP(E65,Scales!$C$3:$D$19,2,FALSE)))</f>
        <v/>
      </c>
    </row>
    <row r="66" spans="1:12" ht="207.95" customHeight="1" x14ac:dyDescent="0.25">
      <c r="A66" s="56" t="s">
        <v>66</v>
      </c>
      <c r="B66" s="56"/>
      <c r="C66" s="57"/>
      <c r="D66" s="58"/>
      <c r="E66" s="59"/>
      <c r="F66" s="59"/>
      <c r="G66" s="59"/>
      <c r="H66" s="140"/>
      <c r="I66" s="60">
        <f>IF(OR(E66= "A+",E66="A", E66="A-",E66="B+", E66="B", E66="B-", E66="C+", E66="C", E66="C-", E66="D+", E66="D", E66="D-", E66="S"), D66, 0)</f>
        <v>0</v>
      </c>
      <c r="J66" s="61">
        <f>IF(OR(E66= "A+",E66="A", E66="A-", E66="B+", E66="B", E66="B-", E66="C+", E66="C", E66="C-", E66="D+", E66="D", E66="D-", E66="F"), D66, 0)</f>
        <v>0</v>
      </c>
      <c r="K66" s="62" t="str">
        <f>IF(ISBLANK(E66 ),"",IF( VLOOKUP(E66,Scales!$C$3:$D$19,2,FALSE) &lt;0, "", D66*VLOOKUP(E66,Scales!$C$3:$D$19,2,FALSE)))</f>
        <v/>
      </c>
    </row>
    <row r="67" spans="1:12" x14ac:dyDescent="0.25">
      <c r="A67" s="1"/>
      <c r="B67" s="1"/>
      <c r="C67" s="6"/>
      <c r="H67" s="33" t="s">
        <v>42</v>
      </c>
      <c r="I67" s="32">
        <f>SUM(I63:I66)</f>
        <v>0</v>
      </c>
      <c r="J67" s="121">
        <f>SUM(J63:J66)</f>
        <v>0</v>
      </c>
      <c r="K67" s="118" t="e">
        <f>SUM(K63:K66)/J67</f>
        <v>#DIV/0!</v>
      </c>
    </row>
    <row r="68" spans="1:12" x14ac:dyDescent="0.25">
      <c r="A68" s="1"/>
      <c r="B68" s="1"/>
      <c r="C68" s="6"/>
      <c r="D68" s="2"/>
      <c r="E68" s="2"/>
      <c r="F68" s="2"/>
      <c r="H68" s="12"/>
      <c r="I68" s="34" t="s">
        <v>39</v>
      </c>
      <c r="J68" s="122"/>
      <c r="K68" s="119"/>
    </row>
    <row r="69" spans="1:12" x14ac:dyDescent="0.25">
      <c r="A69" s="1"/>
      <c r="B69" s="1"/>
      <c r="C69" s="6"/>
      <c r="D69" s="2"/>
      <c r="E69" s="2"/>
      <c r="F69" s="2"/>
      <c r="G69" s="2"/>
      <c r="H69" s="6"/>
      <c r="I69" s="2"/>
      <c r="J69" s="38" t="s">
        <v>40</v>
      </c>
      <c r="K69" s="119"/>
    </row>
    <row r="70" spans="1:12" x14ac:dyDescent="0.25">
      <c r="A70" s="1"/>
      <c r="B70" s="1"/>
      <c r="C70" s="6"/>
      <c r="D70" s="2"/>
      <c r="E70" s="2"/>
      <c r="F70" s="2"/>
      <c r="G70" s="2"/>
      <c r="H70" s="6"/>
      <c r="I70" s="2"/>
      <c r="J70" s="41"/>
      <c r="K70" s="9"/>
    </row>
    <row r="71" spans="1:12" x14ac:dyDescent="0.25">
      <c r="A71" s="1"/>
      <c r="B71" s="1"/>
      <c r="C71" s="6"/>
      <c r="D71" s="2"/>
      <c r="E71" s="2"/>
      <c r="F71" s="2"/>
      <c r="G71" s="2"/>
      <c r="H71" s="6"/>
      <c r="I71" s="2"/>
      <c r="J71" s="2"/>
      <c r="K71" s="2"/>
    </row>
    <row r="72" spans="1:12" x14ac:dyDescent="0.25">
      <c r="A72" s="123" t="s">
        <v>106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4"/>
    </row>
    <row r="73" spans="1:12" x14ac:dyDescent="0.25">
      <c r="A73" s="4"/>
      <c r="B73" s="16" t="s">
        <v>51</v>
      </c>
      <c r="C73" s="18" t="s">
        <v>52</v>
      </c>
      <c r="D73" s="17" t="s">
        <v>53</v>
      </c>
      <c r="E73" s="40" t="s">
        <v>54</v>
      </c>
      <c r="F73" s="40" t="s">
        <v>55</v>
      </c>
      <c r="G73" s="40" t="s">
        <v>21</v>
      </c>
      <c r="H73" s="18" t="s">
        <v>56</v>
      </c>
      <c r="I73" s="28" t="s">
        <v>37</v>
      </c>
      <c r="J73" s="31" t="s">
        <v>38</v>
      </c>
      <c r="K73" s="29" t="s">
        <v>18</v>
      </c>
    </row>
    <row r="74" spans="1:12" ht="56.25" x14ac:dyDescent="0.25">
      <c r="A74" s="52" t="s">
        <v>57</v>
      </c>
      <c r="B74" s="65" t="s">
        <v>78</v>
      </c>
      <c r="C74" s="53" t="s">
        <v>79</v>
      </c>
      <c r="D74" s="54">
        <v>5</v>
      </c>
      <c r="E74" s="90"/>
      <c r="F74" s="90" t="s">
        <v>19</v>
      </c>
      <c r="G74" s="90"/>
      <c r="H74" s="88" t="s">
        <v>149</v>
      </c>
      <c r="I74" s="60">
        <f>IF(OR(E74= "A+",E74="A", E74="A-",E74="B+", E74="B", E74="B-", E74="C+", E74="C", E74="C-", E74="D+", E74="D", E74="D-", E74="S"), D74, 0)</f>
        <v>0</v>
      </c>
      <c r="J74" s="61">
        <f>IF(OR(E74= "A+",E74="A", E74="A-", E74="B+", E74="B", E74="B-", E74="C+", E74="C", E74="C-", E74="D+", E74="D", E74="D-", E74="F"), D74, 0)</f>
        <v>0</v>
      </c>
      <c r="K74" s="55" t="str">
        <f>IF(ISBLANK(E74 ),"",IF( VLOOKUP(E74,Scales!$C$3:$D$19,2,FALSE) &lt;0, "", D74*VLOOKUP(E74,Scales!$C$3:$D$19,2,FALSE)))</f>
        <v/>
      </c>
    </row>
    <row r="75" spans="1:12" ht="33.75" x14ac:dyDescent="0.25">
      <c r="A75" s="52" t="s">
        <v>61</v>
      </c>
      <c r="B75" s="65" t="s">
        <v>80</v>
      </c>
      <c r="C75" s="53" t="s">
        <v>81</v>
      </c>
      <c r="D75" s="54">
        <v>3</v>
      </c>
      <c r="E75" s="90"/>
      <c r="F75" s="90" t="s">
        <v>209</v>
      </c>
      <c r="G75" s="90"/>
      <c r="H75" s="53" t="s">
        <v>1</v>
      </c>
      <c r="I75" s="60">
        <f>IF(OR(E75= "A+",E75="A", E75="A-",E75="B+", E75="B", E75="B-", E75="C+", E75="C", E75="C-", E75="D+", E75="D", E75="D-", E75="S"), D75, 0)</f>
        <v>0</v>
      </c>
      <c r="J75" s="61">
        <f>IF(OR(E75= "A+",E75="A", E75="A-", E75="B+", E75="B", E75="B-", E75="C+", E75="C", E75="C-", E75="D+", E75="D", E75="D-", E75="F"), D75, 0)</f>
        <v>0</v>
      </c>
      <c r="K75" s="55" t="str">
        <f>IF(ISBLANK(E75 ),"",IF( VLOOKUP(E75,Scales!$C$3:$D$19,2,FALSE) &lt;0, "", D75*VLOOKUP(E75,Scales!$C$3:$D$19,2,FALSE)))</f>
        <v/>
      </c>
    </row>
    <row r="76" spans="1:12" ht="33.75" x14ac:dyDescent="0.25">
      <c r="A76" s="52" t="s">
        <v>63</v>
      </c>
      <c r="B76" s="65" t="s">
        <v>82</v>
      </c>
      <c r="C76" s="53" t="s">
        <v>83</v>
      </c>
      <c r="D76" s="54">
        <v>3</v>
      </c>
      <c r="E76" s="90"/>
      <c r="F76" s="90" t="s">
        <v>6</v>
      </c>
      <c r="G76" s="90"/>
      <c r="H76" s="53" t="s">
        <v>0</v>
      </c>
      <c r="I76" s="60">
        <f>IF(OR(E76= "A+",E76="A", E76="A-",E76="B+", E76="B", E76="B-", E76="C+", E76="C", E76="C-", E76="D+", E76="D", E76="D-", E76="S"), D76, 0)</f>
        <v>0</v>
      </c>
      <c r="J76" s="61">
        <f>IF(OR(E76= "A+",E76="A", E76="A-", E76="B+", E76="B", E76="B-", E76="C+", E76="C", E76="C-", E76="D+", E76="D", E76="D-", E76="F"), D76, 0)</f>
        <v>0</v>
      </c>
      <c r="K76" s="55" t="str">
        <f>IF(ISBLANK(E76 ),"",IF( VLOOKUP(E76,Scales!$C$3:$D$19,2,FALSE) &lt;0, "", D76*VLOOKUP(E76,Scales!$C$3:$D$19,2,FALSE)))</f>
        <v/>
      </c>
    </row>
    <row r="77" spans="1:12" x14ac:dyDescent="0.25">
      <c r="A77" s="52" t="s">
        <v>65</v>
      </c>
      <c r="B77" s="65" t="s">
        <v>84</v>
      </c>
      <c r="C77" s="53" t="s">
        <v>85</v>
      </c>
      <c r="D77" s="54">
        <v>2</v>
      </c>
      <c r="E77" s="90"/>
      <c r="F77" s="90" t="s">
        <v>5</v>
      </c>
      <c r="G77" s="90"/>
      <c r="H77" s="53" t="s">
        <v>4</v>
      </c>
      <c r="I77" s="60">
        <f>IF(OR(E77= "A+",E77="A", E77="A-",E77="B+", E77="B", E77="B-", E77="C+", E77="C", E77="C-", E77="D+", E77="D", E77="D-", E77="S"), D77, 0)</f>
        <v>0</v>
      </c>
      <c r="J77" s="61">
        <f>IF(OR(E77= "A+",E77="A", E77="A-", E77="B+", E77="B", E77="B-", E77="C+", E77="C", E77="C-", E77="D+", E77="D", E77="D-", E77="F"), D77, 0)</f>
        <v>0</v>
      </c>
      <c r="K77" s="55" t="str">
        <f>IF(ISBLANK(E77 ),"",IF( VLOOKUP(E77,Scales!$C$3:$D$19,2,FALSE) &lt;0, "", D77*VLOOKUP(E77,Scales!$C$3:$D$19,2,FALSE)))</f>
        <v/>
      </c>
    </row>
    <row r="78" spans="1:12" ht="22.5" x14ac:dyDescent="0.25">
      <c r="A78" s="98" t="s">
        <v>66</v>
      </c>
      <c r="B78" s="107" t="s">
        <v>194</v>
      </c>
      <c r="C78" s="108" t="s">
        <v>175</v>
      </c>
      <c r="D78" s="109">
        <v>5</v>
      </c>
      <c r="E78" s="109"/>
      <c r="F78" s="110"/>
      <c r="G78" s="109"/>
      <c r="H78" s="108" t="s">
        <v>176</v>
      </c>
      <c r="I78" s="60">
        <f>IF(OR(E78= "A+",E78="A", E78="A-",E78="B+", E78="B", E78="B-", E78="C+", E78="C", E78="C-", E78="D+", E78="D", E78="D-", E78="S"), D78, 0)</f>
        <v>0</v>
      </c>
      <c r="J78" s="96">
        <f>IF(OR(E78= "A+",E78="A", E78="A-", E78="B+", E78="B", E78="B-", E78="C+", E78="C", E78="C-", E78="D+", E78="D", E78="D-", E78="F"), D78, 0)</f>
        <v>0</v>
      </c>
      <c r="K78" s="97"/>
      <c r="L78" s="99" t="s">
        <v>177</v>
      </c>
    </row>
    <row r="79" spans="1:12" x14ac:dyDescent="0.25">
      <c r="A79" s="1"/>
      <c r="B79" s="1"/>
      <c r="C79" s="6"/>
      <c r="H79" s="33" t="s">
        <v>42</v>
      </c>
      <c r="I79" s="32">
        <f>SUM(I74:I78)</f>
        <v>0</v>
      </c>
      <c r="J79" s="121">
        <f>SUM(J74:J78)</f>
        <v>0</v>
      </c>
      <c r="K79" s="118" t="e">
        <f>SUM(K74:K77)/J79</f>
        <v>#DIV/0!</v>
      </c>
    </row>
    <row r="80" spans="1:12" x14ac:dyDescent="0.25">
      <c r="A80" s="1"/>
      <c r="B80" s="1"/>
      <c r="C80" s="6"/>
      <c r="D80" s="2"/>
      <c r="E80" s="2"/>
      <c r="F80" s="2"/>
      <c r="H80" s="12"/>
      <c r="I80" s="34" t="s">
        <v>39</v>
      </c>
      <c r="J80" s="122"/>
      <c r="K80" s="119"/>
    </row>
    <row r="81" spans="1:12" x14ac:dyDescent="0.25">
      <c r="A81" s="1"/>
      <c r="B81" s="1"/>
      <c r="C81" s="6"/>
      <c r="D81" s="2"/>
      <c r="E81" s="2"/>
      <c r="F81" s="2"/>
      <c r="G81" s="2"/>
      <c r="H81" s="6"/>
      <c r="I81" s="2"/>
      <c r="J81" s="23" t="s">
        <v>40</v>
      </c>
      <c r="K81" s="120"/>
    </row>
    <row r="82" spans="1:12" x14ac:dyDescent="0.25">
      <c r="A82" s="1"/>
      <c r="B82" s="1"/>
      <c r="C82" s="6"/>
      <c r="D82" s="2"/>
      <c r="E82" s="2"/>
      <c r="F82" s="2"/>
      <c r="G82" s="2"/>
      <c r="H82" s="6"/>
      <c r="I82" s="2"/>
      <c r="J82" s="2"/>
      <c r="K82" s="2"/>
    </row>
    <row r="83" spans="1:12" x14ac:dyDescent="0.25">
      <c r="A83" s="1"/>
      <c r="B83" s="1"/>
      <c r="C83" s="6"/>
      <c r="D83" s="2"/>
      <c r="E83" s="2"/>
      <c r="F83" s="2"/>
      <c r="G83" s="2"/>
      <c r="H83" s="6"/>
      <c r="I83" s="2"/>
      <c r="J83" s="2"/>
      <c r="K83" s="2"/>
    </row>
    <row r="84" spans="1:12" x14ac:dyDescent="0.25">
      <c r="A84" s="125" t="s">
        <v>180</v>
      </c>
      <c r="B84" s="126"/>
      <c r="C84" s="126"/>
      <c r="D84" s="126"/>
      <c r="E84" s="126"/>
      <c r="F84" s="126"/>
      <c r="G84" s="126"/>
      <c r="H84" s="126"/>
      <c r="I84" s="126"/>
      <c r="J84" s="126"/>
      <c r="K84" s="126"/>
    </row>
    <row r="85" spans="1:12" ht="17.25" customHeight="1" x14ac:dyDescent="0.25">
      <c r="A85" s="4"/>
      <c r="B85" s="16" t="s">
        <v>51</v>
      </c>
      <c r="C85" s="18" t="s">
        <v>52</v>
      </c>
      <c r="D85" s="17" t="s">
        <v>53</v>
      </c>
      <c r="E85" s="40" t="s">
        <v>54</v>
      </c>
      <c r="F85" s="40" t="s">
        <v>55</v>
      </c>
      <c r="G85" s="40" t="s">
        <v>21</v>
      </c>
      <c r="H85" s="18" t="s">
        <v>56</v>
      </c>
      <c r="I85" s="28" t="s">
        <v>37</v>
      </c>
      <c r="J85" s="31" t="s">
        <v>38</v>
      </c>
      <c r="K85" s="29" t="s">
        <v>18</v>
      </c>
    </row>
    <row r="86" spans="1:12" ht="23.1" customHeight="1" x14ac:dyDescent="0.25">
      <c r="A86" s="104" t="s">
        <v>57</v>
      </c>
      <c r="B86" s="93" t="s">
        <v>167</v>
      </c>
      <c r="C86" s="94" t="s">
        <v>168</v>
      </c>
      <c r="D86" s="95">
        <v>4</v>
      </c>
      <c r="E86" s="116"/>
      <c r="F86" s="116" t="s">
        <v>19</v>
      </c>
      <c r="G86" s="116"/>
      <c r="H86" s="105" t="s">
        <v>186</v>
      </c>
      <c r="I86" s="60">
        <f>IF(OR(E86= "A+",E86="A", E86="A-",E86="B+", E86="B", E86="B-", E86="C+", E86="C", E86="C-", E86="D+", E86="D", E86="D-", E86="S"), D86, 0)</f>
        <v>0</v>
      </c>
      <c r="J86" s="61">
        <f>IF(OR(E86= "A+",E86="A", E86="A-", E86="B+", E86="B", E86="B-", E86="C+", E86="C", E86="C-", E86="D+", E86="D", E86="D-", E86="F"), D86, 0)</f>
        <v>0</v>
      </c>
      <c r="K86" s="62" t="str">
        <f>IF(ISBLANK(E86 ),"",IF( VLOOKUP(E86,Scales!$C$3:$D$19,2,FALSE) &lt;0, "", D86*VLOOKUP(E86,Scales!$C$3:$D$19,2,FALSE)))</f>
        <v/>
      </c>
    </row>
    <row r="87" spans="1:12" ht="37.5" customHeight="1" x14ac:dyDescent="0.25">
      <c r="A87" s="76" t="s">
        <v>61</v>
      </c>
      <c r="B87" s="64" t="s">
        <v>86</v>
      </c>
      <c r="C87" s="57" t="s">
        <v>87</v>
      </c>
      <c r="D87" s="58">
        <v>4</v>
      </c>
      <c r="E87" s="77"/>
      <c r="F87" s="77" t="s">
        <v>20</v>
      </c>
      <c r="G87" s="77"/>
      <c r="H87" s="66" t="s">
        <v>160</v>
      </c>
      <c r="I87" s="60">
        <f>IF(OR(E87= "A+",E87="A", E87="A-",E87="B+", E87="B", E87="B-", E87="C+", E87="C", E87="C-", E87="D+", E87="D", E87="D-", E87="S"), D87, 0)</f>
        <v>0</v>
      </c>
      <c r="J87" s="61">
        <f>IF(OR(E87= "A+",E87="A", E87="A-", E87="B+", E87="B", E87="B-", E87="C+", E87="C", E87="C-", E87="D+", E87="D", E87="D-", E87="F"), D87, 0)</f>
        <v>0</v>
      </c>
      <c r="K87" s="62" t="str">
        <f>IF(ISBLANK(E87 ),"",IF( VLOOKUP(E87,Scales!$C$3:$D$19,2,FALSE) &lt;0, "", D87*VLOOKUP(E87,Scales!$C$3:$D$19,2,FALSE)))</f>
        <v/>
      </c>
    </row>
    <row r="88" spans="1:12" ht="22.5" x14ac:dyDescent="0.25">
      <c r="A88" s="104" t="s">
        <v>63</v>
      </c>
      <c r="B88" s="64" t="s">
        <v>88</v>
      </c>
      <c r="C88" s="57" t="s">
        <v>89</v>
      </c>
      <c r="D88" s="58">
        <v>3</v>
      </c>
      <c r="E88" s="77"/>
      <c r="F88" s="77" t="s">
        <v>20</v>
      </c>
      <c r="G88" s="77"/>
      <c r="H88" s="57" t="s">
        <v>45</v>
      </c>
      <c r="I88" s="60">
        <f t="shared" ref="I88:I102" si="2">IF(OR(E88= "A+",E88="A", E88="A-",E88="B+", E88="B", E88="B-", E88="C+", E88="C", E88="C-", E88="D+", E88="D", E88="D-", E88="S"), D88, 0)</f>
        <v>0</v>
      </c>
      <c r="J88" s="61">
        <f t="shared" ref="J88:J102" si="3">IF(OR(E88= "A+",E88="A", E88="A-", E88="B+", E88="B", E88="B-", E88="C+", E88="C", E88="C-", E88="D+", E88="D", E88="D-", E88="F"), D88, 0)</f>
        <v>0</v>
      </c>
      <c r="K88" s="62" t="str">
        <f>IF(ISBLANK(E88 ),"",IF( VLOOKUP(E88,Scales!$C$3:$D$19,2,FALSE) &lt;0, "", D88*VLOOKUP(E88,Scales!$C$3:$D$19,2,FALSE)))</f>
        <v/>
      </c>
    </row>
    <row r="89" spans="1:12" ht="22.5" x14ac:dyDescent="0.25">
      <c r="A89" s="76" t="s">
        <v>65</v>
      </c>
      <c r="B89" s="64" t="s">
        <v>91</v>
      </c>
      <c r="C89" s="57" t="s">
        <v>92</v>
      </c>
      <c r="D89" s="58">
        <v>4</v>
      </c>
      <c r="E89" s="77"/>
      <c r="F89" s="77" t="s">
        <v>19</v>
      </c>
      <c r="G89" s="77"/>
      <c r="H89" s="57" t="s">
        <v>90</v>
      </c>
      <c r="I89" s="60">
        <f t="shared" si="2"/>
        <v>0</v>
      </c>
      <c r="J89" s="61">
        <f t="shared" si="3"/>
        <v>0</v>
      </c>
      <c r="K89" s="62" t="str">
        <f>IF(ISBLANK(E89 ),"",IF( VLOOKUP(E89,Scales!$C$3:$D$19,2,FALSE) &lt;0, "", D89*VLOOKUP(E89,Scales!$C$3:$D$19,2,FALSE)))</f>
        <v/>
      </c>
    </row>
    <row r="90" spans="1:12" ht="22.5" x14ac:dyDescent="0.25">
      <c r="A90" s="104" t="s">
        <v>66</v>
      </c>
      <c r="B90" s="64" t="s">
        <v>93</v>
      </c>
      <c r="C90" s="57" t="s">
        <v>94</v>
      </c>
      <c r="D90" s="58">
        <v>4</v>
      </c>
      <c r="E90" s="77"/>
      <c r="F90" s="77" t="s">
        <v>20</v>
      </c>
      <c r="G90" s="77"/>
      <c r="H90" s="57" t="s">
        <v>95</v>
      </c>
      <c r="I90" s="60">
        <f t="shared" si="2"/>
        <v>0</v>
      </c>
      <c r="J90" s="61">
        <f t="shared" si="3"/>
        <v>0</v>
      </c>
      <c r="K90" s="62" t="str">
        <f>IF(ISBLANK(E90 ),"",IF( VLOOKUP(E90,Scales!$C$3:$D$19,2,FALSE) &lt;0, "", D90*VLOOKUP(E90,Scales!$C$3:$D$19,2,FALSE)))</f>
        <v/>
      </c>
    </row>
    <row r="91" spans="1:12" x14ac:dyDescent="0.25">
      <c r="A91" s="76" t="s">
        <v>69</v>
      </c>
      <c r="B91" s="73" t="s">
        <v>107</v>
      </c>
      <c r="C91" s="75" t="s">
        <v>108</v>
      </c>
      <c r="D91" s="58">
        <v>3</v>
      </c>
      <c r="E91" s="77"/>
      <c r="F91" s="77" t="s">
        <v>19</v>
      </c>
      <c r="G91" s="77"/>
      <c r="H91" s="66" t="s">
        <v>113</v>
      </c>
      <c r="I91" s="60">
        <f t="shared" si="2"/>
        <v>0</v>
      </c>
      <c r="J91" s="61">
        <f t="shared" si="3"/>
        <v>0</v>
      </c>
      <c r="K91" s="62" t="str">
        <f>IF(ISBLANK(E91 ),"",IF( VLOOKUP(E91,Scales!$C$3:$D$19,2,FALSE) &lt;0, "", D91*VLOOKUP(E91,Scales!$C$3:$D$19,2,FALSE)))</f>
        <v/>
      </c>
    </row>
    <row r="92" spans="1:12" ht="22.5" x14ac:dyDescent="0.25">
      <c r="A92" s="104" t="s">
        <v>71</v>
      </c>
      <c r="B92" s="64" t="s">
        <v>96</v>
      </c>
      <c r="C92" s="57" t="s">
        <v>97</v>
      </c>
      <c r="D92" s="58">
        <v>4</v>
      </c>
      <c r="E92" s="77"/>
      <c r="F92" s="77" t="s">
        <v>19</v>
      </c>
      <c r="G92" s="77"/>
      <c r="H92" s="57" t="s">
        <v>98</v>
      </c>
      <c r="I92" s="60">
        <f t="shared" si="2"/>
        <v>0</v>
      </c>
      <c r="J92" s="61">
        <f t="shared" si="3"/>
        <v>0</v>
      </c>
      <c r="K92" s="62" t="str">
        <f>IF(ISBLANK(E92 ),"",IF( VLOOKUP(E92,Scales!$C$3:$D$19,2,FALSE) &lt;0, "", D92*VLOOKUP(E92,Scales!$C$3:$D$19,2,FALSE)))</f>
        <v/>
      </c>
    </row>
    <row r="93" spans="1:12" x14ac:dyDescent="0.25">
      <c r="A93" s="76" t="s">
        <v>12</v>
      </c>
      <c r="B93" s="64" t="s">
        <v>99</v>
      </c>
      <c r="C93" s="57" t="s">
        <v>100</v>
      </c>
      <c r="D93" s="58">
        <v>3</v>
      </c>
      <c r="E93" s="77"/>
      <c r="F93" s="77" t="s">
        <v>20</v>
      </c>
      <c r="G93" s="77"/>
      <c r="H93" s="57" t="s">
        <v>101</v>
      </c>
      <c r="I93" s="60">
        <f t="shared" si="2"/>
        <v>0</v>
      </c>
      <c r="J93" s="61">
        <f t="shared" si="3"/>
        <v>0</v>
      </c>
      <c r="K93" s="62" t="str">
        <f>IF(ISBLANK(E93 ),"",IF( VLOOKUP(E93,Scales!$C$3:$D$19,2,FALSE) &lt;0, "", D93*VLOOKUP(E93,Scales!$C$3:$D$19,2,FALSE)))</f>
        <v/>
      </c>
    </row>
    <row r="94" spans="1:12" x14ac:dyDescent="0.25">
      <c r="A94" s="104" t="s">
        <v>13</v>
      </c>
      <c r="B94" s="64" t="s">
        <v>102</v>
      </c>
      <c r="C94" s="57" t="s">
        <v>103</v>
      </c>
      <c r="D94" s="58">
        <v>4</v>
      </c>
      <c r="E94" s="77"/>
      <c r="F94" s="77"/>
      <c r="G94" s="77"/>
      <c r="H94" s="57" t="s">
        <v>104</v>
      </c>
      <c r="I94" s="60">
        <f t="shared" si="2"/>
        <v>0</v>
      </c>
      <c r="J94" s="61">
        <f t="shared" si="3"/>
        <v>0</v>
      </c>
      <c r="K94" s="62" t="str">
        <f>IF(ISBLANK(E94 ),"",IF( VLOOKUP(E94,Scales!$C$3:$D$19,2,FALSE) &lt;0, "", D94*VLOOKUP(E94,Scales!$C$3:$D$19,2,FALSE)))</f>
        <v/>
      </c>
    </row>
    <row r="95" spans="1:12" ht="22.5" x14ac:dyDescent="0.25">
      <c r="A95" s="76" t="s">
        <v>14</v>
      </c>
      <c r="B95" s="73" t="s">
        <v>109</v>
      </c>
      <c r="C95" s="74" t="s">
        <v>110</v>
      </c>
      <c r="D95" s="58">
        <v>3</v>
      </c>
      <c r="E95" s="77"/>
      <c r="F95" s="77" t="s">
        <v>19</v>
      </c>
      <c r="G95" s="77"/>
      <c r="H95" s="66" t="s">
        <v>112</v>
      </c>
      <c r="I95" s="60">
        <f t="shared" ref="I95" si="4">IF(OR(E95= "A+",E95="A", E95="A-",E95="B+", E95="B", E95="B-", E95="C+", E95="C", E95="C-", E95="D+", E95="D", E95="D-", E95="S"), D95, 0)</f>
        <v>0</v>
      </c>
      <c r="J95" s="61">
        <f t="shared" ref="J95" si="5">IF(OR(E95= "A+",E95="A", E95="A-", E95="B+", E95="B", E95="B-", E95="C+", E95="C", E95="C-", E95="D+", E95="D", E95="D-", E95="F"), D95, 0)</f>
        <v>0</v>
      </c>
      <c r="K95" s="62" t="str">
        <f>IF(ISBLANK(E95 ),"",IF( VLOOKUP(E95,Scales!$C$3:$D$19,2,FALSE) &lt;0, "", D95*VLOOKUP(E95,Scales!$C$3:$D$19,2,FALSE)))</f>
        <v/>
      </c>
    </row>
    <row r="96" spans="1:12" x14ac:dyDescent="0.25">
      <c r="A96" s="104" t="s">
        <v>15</v>
      </c>
      <c r="B96" s="64" t="s">
        <v>165</v>
      </c>
      <c r="C96" s="87" t="s">
        <v>166</v>
      </c>
      <c r="D96" s="58">
        <v>4</v>
      </c>
      <c r="E96" s="77"/>
      <c r="F96" s="77" t="s">
        <v>19</v>
      </c>
      <c r="G96" s="77"/>
      <c r="H96" s="66" t="s">
        <v>178</v>
      </c>
      <c r="I96" s="60"/>
      <c r="J96" s="61"/>
      <c r="K96" s="62" t="str">
        <f>IF(ISBLANK(E96 ),"",IF( VLOOKUP(E96,Scales!$C$3:$D$19,2,FALSE) &lt;0, "", D96*VLOOKUP(E96,Scales!$C$3:$D$19,2,FALSE)))</f>
        <v/>
      </c>
      <c r="L96" t="s">
        <v>205</v>
      </c>
    </row>
    <row r="97" spans="1:11" ht="33.75" x14ac:dyDescent="0.25">
      <c r="A97" s="76" t="s">
        <v>16</v>
      </c>
      <c r="B97" s="64" t="s">
        <v>105</v>
      </c>
      <c r="C97" s="57" t="s">
        <v>7</v>
      </c>
      <c r="D97" s="58">
        <v>4</v>
      </c>
      <c r="E97" s="77"/>
      <c r="F97" s="77" t="s">
        <v>20</v>
      </c>
      <c r="G97" s="77"/>
      <c r="H97" s="66" t="s">
        <v>197</v>
      </c>
      <c r="I97" s="60">
        <f t="shared" si="2"/>
        <v>0</v>
      </c>
      <c r="J97" s="61">
        <f t="shared" si="3"/>
        <v>0</v>
      </c>
      <c r="K97" s="62" t="str">
        <f>IF(ISBLANK(E97 ),"",IF( VLOOKUP(E97,Scales!$C$3:$D$19,2,FALSE) &lt;0, "", D97*VLOOKUP(E97,Scales!$C$3:$D$19,2,FALSE)))</f>
        <v/>
      </c>
    </row>
    <row r="98" spans="1:11" ht="22.5" x14ac:dyDescent="0.25">
      <c r="A98" s="104" t="s">
        <v>17</v>
      </c>
      <c r="B98" s="64" t="s">
        <v>8</v>
      </c>
      <c r="C98" s="57" t="s">
        <v>9</v>
      </c>
      <c r="D98" s="58">
        <v>3</v>
      </c>
      <c r="E98" s="77"/>
      <c r="F98" s="77" t="s">
        <v>20</v>
      </c>
      <c r="G98" s="77"/>
      <c r="H98" s="66" t="s">
        <v>114</v>
      </c>
      <c r="I98" s="60">
        <f t="shared" si="2"/>
        <v>0</v>
      </c>
      <c r="J98" s="61">
        <f t="shared" si="3"/>
        <v>0</v>
      </c>
      <c r="K98" s="62" t="str">
        <f>IF(ISBLANK(E98 ),"",IF( VLOOKUP(E98,Scales!$C$3:$D$19,2,FALSE) &lt;0, "", D98*VLOOKUP(E98,Scales!$C$3:$D$19,2,FALSE)))</f>
        <v/>
      </c>
    </row>
    <row r="99" spans="1:11" ht="33.75" x14ac:dyDescent="0.25">
      <c r="A99" s="76" t="s">
        <v>182</v>
      </c>
      <c r="B99" s="64" t="s">
        <v>195</v>
      </c>
      <c r="C99" s="66" t="s">
        <v>181</v>
      </c>
      <c r="D99" s="58">
        <v>3</v>
      </c>
      <c r="E99" s="77"/>
      <c r="F99" s="77"/>
      <c r="G99" s="77"/>
      <c r="H99" s="103" t="s">
        <v>196</v>
      </c>
      <c r="I99" s="60">
        <f t="shared" si="2"/>
        <v>0</v>
      </c>
      <c r="J99" s="61">
        <f t="shared" si="3"/>
        <v>0</v>
      </c>
      <c r="K99" s="62" t="str">
        <f>IF(ISBLANK(E99 ),"",IF( VLOOKUP(E99,Scales!$C$3:$D$19,2,FALSE) &lt;0, "", D99*VLOOKUP(E99,Scales!$C$3:$D$19,2,FALSE)))</f>
        <v/>
      </c>
    </row>
    <row r="100" spans="1:11" ht="15" customHeight="1" x14ac:dyDescent="0.25">
      <c r="A100" s="104" t="s">
        <v>183</v>
      </c>
      <c r="B100" s="56"/>
      <c r="C100" s="111" t="s">
        <v>201</v>
      </c>
      <c r="D100" s="112">
        <v>3</v>
      </c>
      <c r="E100" s="77"/>
      <c r="F100" s="77"/>
      <c r="G100" s="77"/>
      <c r="H100" s="127" t="s">
        <v>204</v>
      </c>
      <c r="I100" s="60">
        <f t="shared" si="2"/>
        <v>0</v>
      </c>
      <c r="J100" s="61">
        <f t="shared" si="3"/>
        <v>0</v>
      </c>
      <c r="K100" s="62" t="str">
        <f>IF(ISBLANK(E100 ),"",IF( VLOOKUP(E100,Scales!$C$3:$D$19,2,FALSE) &lt;0, "", D100*VLOOKUP(E100,Scales!$C$3:$D$19,2,FALSE)))</f>
        <v/>
      </c>
    </row>
    <row r="101" spans="1:11" x14ac:dyDescent="0.25">
      <c r="A101" s="76" t="s">
        <v>184</v>
      </c>
      <c r="B101" s="56"/>
      <c r="C101" s="111" t="s">
        <v>202</v>
      </c>
      <c r="D101" s="112">
        <v>3</v>
      </c>
      <c r="E101" s="77"/>
      <c r="F101" s="77"/>
      <c r="G101" s="77"/>
      <c r="H101" s="128"/>
      <c r="I101" s="60">
        <f t="shared" si="2"/>
        <v>0</v>
      </c>
      <c r="J101" s="61">
        <f t="shared" si="3"/>
        <v>0</v>
      </c>
      <c r="K101" s="62" t="str">
        <f>IF(ISBLANK(E101 ),"",IF( VLOOKUP(E101,Scales!$C$3:$D$19,2,FALSE) &lt;0, "", D101*VLOOKUP(E101,Scales!$C$3:$D$19,2,FALSE)))</f>
        <v/>
      </c>
    </row>
    <row r="102" spans="1:11" x14ac:dyDescent="0.25">
      <c r="A102" s="104" t="s">
        <v>185</v>
      </c>
      <c r="B102" s="56"/>
      <c r="C102" s="111" t="s">
        <v>203</v>
      </c>
      <c r="D102" s="112">
        <v>3</v>
      </c>
      <c r="E102" s="77"/>
      <c r="F102" s="77"/>
      <c r="G102" s="77"/>
      <c r="H102" s="129"/>
      <c r="I102" s="60">
        <f t="shared" si="2"/>
        <v>0</v>
      </c>
      <c r="J102" s="61">
        <f t="shared" si="3"/>
        <v>0</v>
      </c>
      <c r="K102" s="62" t="str">
        <f>IF(ISBLANK(E102 ),"",IF( VLOOKUP(E102,Scales!$C$3:$D$19,2,FALSE) &lt;0, "", D102*VLOOKUP(E102,Scales!$C$3:$D$19,2,FALSE)))</f>
        <v/>
      </c>
    </row>
    <row r="103" spans="1:11" x14ac:dyDescent="0.25">
      <c r="A103" s="104" t="s">
        <v>207</v>
      </c>
      <c r="B103" s="76" t="s">
        <v>195</v>
      </c>
      <c r="C103" s="114" t="s">
        <v>208</v>
      </c>
      <c r="D103" s="115">
        <v>3</v>
      </c>
      <c r="E103" s="77"/>
      <c r="F103" s="77"/>
      <c r="G103" s="77"/>
      <c r="H103" s="113"/>
      <c r="I103" s="60">
        <f t="shared" ref="I103" si="6">IF(OR(E103= "A+",E103="A", E103="A-",E103="B+", E103="B", E103="B-", E103="C+", E103="C", E103="C-", E103="D+", E103="D", E103="D-", E103="S"), D103, 0)</f>
        <v>0</v>
      </c>
      <c r="J103" s="61">
        <f t="shared" ref="J103" si="7">IF(OR(E103= "A+",E103="A", E103="A-", E103="B+", E103="B", E103="B-", E103="C+", E103="C", E103="C-", E103="D+", E103="D", E103="D-", E103="F"), D103, 0)</f>
        <v>0</v>
      </c>
      <c r="K103" s="62" t="str">
        <f>IF(ISBLANK(E103 ),"",IF( VLOOKUP(E103,Scales!$C$3:$D$19,2,FALSE) &lt;0, "", D103*VLOOKUP(E103,Scales!$C$3:$D$19,2,FALSE)))</f>
        <v/>
      </c>
    </row>
    <row r="104" spans="1:11" x14ac:dyDescent="0.25">
      <c r="A104" s="1"/>
      <c r="B104" s="1"/>
      <c r="C104" s="72"/>
      <c r="H104" s="33" t="s">
        <v>42</v>
      </c>
      <c r="I104" s="32">
        <f>SUM(I87:I102)</f>
        <v>0</v>
      </c>
      <c r="J104" s="121">
        <f>SUM(J87:J102)</f>
        <v>0</v>
      </c>
      <c r="K104" s="118" t="e">
        <f>SUM(K87:K102)/J104</f>
        <v>#DIV/0!</v>
      </c>
    </row>
    <row r="105" spans="1:11" x14ac:dyDescent="0.25">
      <c r="A105" s="1"/>
      <c r="B105" s="1"/>
      <c r="C105" s="6"/>
      <c r="D105" s="2"/>
      <c r="E105" s="2"/>
      <c r="F105" s="2"/>
      <c r="H105" s="12"/>
      <c r="I105" s="34" t="s">
        <v>39</v>
      </c>
      <c r="J105" s="122"/>
      <c r="K105" s="119"/>
    </row>
    <row r="106" spans="1:11" x14ac:dyDescent="0.25">
      <c r="A106" s="1"/>
      <c r="B106" s="1"/>
      <c r="C106" s="6"/>
      <c r="D106" s="2"/>
      <c r="E106" s="2"/>
      <c r="F106" s="2"/>
      <c r="G106" s="2"/>
      <c r="H106" s="6"/>
      <c r="I106" s="2"/>
      <c r="J106" s="23" t="s">
        <v>40</v>
      </c>
      <c r="K106" s="120"/>
    </row>
    <row r="112" spans="1:11" x14ac:dyDescent="0.25">
      <c r="A112" s="137" t="s">
        <v>10</v>
      </c>
      <c r="B112" s="135"/>
      <c r="C112" s="135"/>
      <c r="D112" s="135"/>
      <c r="E112" s="135"/>
      <c r="F112" s="135"/>
      <c r="G112" s="135"/>
      <c r="H112" s="135"/>
      <c r="I112" s="135"/>
      <c r="J112" s="135"/>
      <c r="K112" s="136"/>
    </row>
    <row r="113" spans="1:11" x14ac:dyDescent="0.25">
      <c r="A113" s="4"/>
      <c r="B113" s="16" t="s">
        <v>51</v>
      </c>
      <c r="C113" s="18" t="s">
        <v>52</v>
      </c>
      <c r="D113" s="17" t="s">
        <v>53</v>
      </c>
      <c r="E113" s="40" t="s">
        <v>54</v>
      </c>
      <c r="F113" s="40" t="s">
        <v>55</v>
      </c>
      <c r="G113" s="40" t="s">
        <v>21</v>
      </c>
      <c r="H113" s="18" t="s">
        <v>56</v>
      </c>
      <c r="I113" s="28" t="s">
        <v>37</v>
      </c>
      <c r="J113" s="31" t="s">
        <v>38</v>
      </c>
      <c r="K113" s="29" t="s">
        <v>18</v>
      </c>
    </row>
    <row r="114" spans="1:11" ht="33.75" x14ac:dyDescent="0.25">
      <c r="A114" s="56" t="s">
        <v>57</v>
      </c>
      <c r="B114" s="64" t="s">
        <v>143</v>
      </c>
      <c r="C114" s="57" t="s">
        <v>11</v>
      </c>
      <c r="D114" s="58">
        <v>3</v>
      </c>
      <c r="E114" s="59"/>
      <c r="F114" s="59"/>
      <c r="G114" s="59"/>
      <c r="H114" s="66" t="s">
        <v>142</v>
      </c>
      <c r="I114" s="60">
        <f>IF(OR(E114= "A+",E114="A", E114="A-",E114="B+", E114="B", E114="B-", E114="C+", E114="C", E114="C-", E114="D+", E114="D", E114="D-", E114="S"), D114, 0)</f>
        <v>0</v>
      </c>
      <c r="J114" s="61">
        <f>IF(OR(E114= "A+",E114="A", E114="A-", E114="B+", E114="B", E114="B-", E114="C+", E114="C", E114="C-", E114="D+", E114="D", E114="D-", E114="F"), D114, 0)</f>
        <v>0</v>
      </c>
      <c r="K114" s="62" t="str">
        <f>IF(ISBLANK(E114 ),"",IF( VLOOKUP(E114,Scales!$C$3:$D$19,2,FALSE) &lt;0, "", D114*VLOOKUP(E114,Scales!$C$3:$D$19,2,FALSE)))</f>
        <v/>
      </c>
    </row>
    <row r="115" spans="1:11" x14ac:dyDescent="0.25">
      <c r="A115" s="56" t="s">
        <v>61</v>
      </c>
      <c r="B115" s="56"/>
      <c r="C115" s="57"/>
      <c r="D115" s="58"/>
      <c r="E115" s="59"/>
      <c r="F115" s="59"/>
      <c r="G115" s="59"/>
      <c r="H115" s="57"/>
      <c r="I115" s="60">
        <f>IF(OR(E115= "A+",E115="A", E115="A-",E115="B+", E115="B", E115="B-", E115="C+", E115="C", E115="C-", E115="D+", E115="D", E115="D-", E115="S"), D115, 0)</f>
        <v>0</v>
      </c>
      <c r="J115" s="61">
        <f>IF(OR(E115= "A+",E115="A", E115="A-", E115="B+", E115="B", E115="B-", E115="C+", E115="C", E115="C-", E115="D+", E115="D", E115="D-", E115="F"), D115, 0)</f>
        <v>0</v>
      </c>
      <c r="K115" s="62" t="str">
        <f>IF(ISBLANK(E115 ),"",IF( VLOOKUP(E115,Scales!$C$3:$D$19,2,FALSE) &lt;0, "", D115*VLOOKUP(E115,Scales!$C$3:$D$19,2,FALSE)))</f>
        <v/>
      </c>
    </row>
    <row r="116" spans="1:11" x14ac:dyDescent="0.25">
      <c r="A116" s="56" t="s">
        <v>63</v>
      </c>
      <c r="B116" s="56"/>
      <c r="C116" s="57"/>
      <c r="D116" s="58"/>
      <c r="E116" s="59"/>
      <c r="F116" s="59"/>
      <c r="G116" s="59"/>
      <c r="H116" s="57"/>
      <c r="I116" s="60">
        <f>IF(OR(E116= "A+",E116="A", E116="A-",E116="B+", E116="B", E116="B-", E116="C+", E116="C", E116="C-", E116="D+", E116="D", E116="D-", E116="S"), D116, 0)</f>
        <v>0</v>
      </c>
      <c r="J116" s="61">
        <f>IF(OR(E116= "A+",E116="A", E116="A-", E116="B+", E116="B", E116="B-", E116="C+", E116="C", E116="C-", E116="D+", E116="D", E116="D-", E116="F"), D116, 0)</f>
        <v>0</v>
      </c>
      <c r="K116" s="62" t="str">
        <f>IF(ISBLANK(E116 ),"",IF( VLOOKUP(E116,Scales!$C$3:$D$19,2,FALSE) &lt;0, "", D116*VLOOKUP(E116,Scales!$C$3:$D$19,2,FALSE)))</f>
        <v/>
      </c>
    </row>
    <row r="117" spans="1:11" x14ac:dyDescent="0.25">
      <c r="A117" s="56" t="s">
        <v>65</v>
      </c>
      <c r="B117" s="56"/>
      <c r="C117" s="57"/>
      <c r="D117" s="58"/>
      <c r="E117" s="59"/>
      <c r="F117" s="59"/>
      <c r="G117" s="59"/>
      <c r="H117" s="57"/>
      <c r="I117" s="60">
        <f>IF(OR(E117= "A+",E117="A", E117="A-",E117="B+", E117="B", E117="B-", E117="C+", E117="C", E117="C-", E117="D+", E117="D", E117="D-", E117="S"), D117, 0)</f>
        <v>0</v>
      </c>
      <c r="J117" s="61">
        <f>IF(OR(E117= "A+",E117="A", E117="A-", E117="B+", E117="B", E117="B-", E117="C+", E117="C", E117="C-", E117="D+", E117="D", E117="D-", E117="F"), D117, 0)</f>
        <v>0</v>
      </c>
      <c r="K117" s="62" t="str">
        <f>IF(ISBLANK(E117 ),"",IF( VLOOKUP(E117,Scales!$C$3:$D$19,2,FALSE) &lt;0, "", D117*VLOOKUP(E117,Scales!$C$3:$D$19,2,FALSE)))</f>
        <v/>
      </c>
    </row>
    <row r="118" spans="1:11" x14ac:dyDescent="0.25">
      <c r="A118" s="1"/>
      <c r="B118" s="1"/>
      <c r="C118" s="6"/>
      <c r="D118" s="2"/>
      <c r="E118" s="2"/>
      <c r="F118" s="2"/>
      <c r="G118" s="2"/>
      <c r="H118" s="33" t="s">
        <v>42</v>
      </c>
      <c r="I118" s="32">
        <f>SUM(I114:I117)</f>
        <v>0</v>
      </c>
      <c r="J118" s="26">
        <f>SUM(J114:J117)</f>
        <v>0</v>
      </c>
      <c r="K118" s="30" t="e">
        <f>SUM(K114:K117)/J118</f>
        <v>#DIV/0!</v>
      </c>
    </row>
    <row r="119" spans="1:11" x14ac:dyDescent="0.25">
      <c r="A119" s="1"/>
      <c r="B119" s="1"/>
      <c r="C119" s="6"/>
      <c r="D119" s="2"/>
      <c r="E119" s="2"/>
      <c r="F119" s="2"/>
      <c r="G119" s="2"/>
      <c r="H119" s="12"/>
      <c r="I119" s="34" t="s">
        <v>39</v>
      </c>
      <c r="J119" s="35"/>
      <c r="K119" s="36"/>
    </row>
    <row r="120" spans="1:11" x14ac:dyDescent="0.25">
      <c r="A120" s="1"/>
      <c r="B120" s="1"/>
      <c r="C120" s="6"/>
      <c r="D120" s="2"/>
      <c r="E120" s="2"/>
      <c r="F120" s="2"/>
      <c r="G120" s="2"/>
      <c r="H120" s="6"/>
      <c r="I120" s="2"/>
      <c r="J120" s="23" t="s">
        <v>40</v>
      </c>
      <c r="K120" s="37"/>
    </row>
    <row r="123" spans="1:11" x14ac:dyDescent="0.25">
      <c r="A123" s="86" t="s">
        <v>188</v>
      </c>
      <c r="B123" s="47"/>
      <c r="C123" s="47"/>
      <c r="D123" s="47"/>
      <c r="E123" s="47"/>
      <c r="F123" s="47"/>
      <c r="G123" s="47"/>
      <c r="H123" s="47"/>
      <c r="I123" s="47"/>
      <c r="J123" s="47"/>
      <c r="K123" s="42"/>
    </row>
    <row r="124" spans="1:11" x14ac:dyDescent="0.25">
      <c r="A124" s="4"/>
      <c r="B124" s="4" t="s">
        <v>51</v>
      </c>
      <c r="C124" s="15" t="s">
        <v>52</v>
      </c>
      <c r="D124" s="5" t="s">
        <v>53</v>
      </c>
      <c r="E124" s="39" t="s">
        <v>54</v>
      </c>
      <c r="F124" s="39" t="s">
        <v>55</v>
      </c>
      <c r="G124" s="40" t="s">
        <v>21</v>
      </c>
      <c r="H124" s="18" t="s">
        <v>56</v>
      </c>
      <c r="I124" s="28" t="s">
        <v>37</v>
      </c>
      <c r="J124" s="31" t="s">
        <v>38</v>
      </c>
      <c r="K124" s="29" t="s">
        <v>18</v>
      </c>
    </row>
    <row r="125" spans="1:11" x14ac:dyDescent="0.25">
      <c r="A125" s="56">
        <v>1</v>
      </c>
      <c r="B125" s="76"/>
      <c r="C125" s="57"/>
      <c r="D125" s="58"/>
      <c r="E125" s="77"/>
      <c r="F125" s="59"/>
      <c r="G125" s="59"/>
      <c r="H125" s="57"/>
      <c r="I125" s="60">
        <f>IF(OR(E125= "A+",E125="A", E125="A-",E125="B+", E125="B", E125="B-", E125="C+", E125="C", E125="C-", E125="D+", E125="D", E125="D-", E125="S"), D125, 0)</f>
        <v>0</v>
      </c>
      <c r="J125" s="61">
        <f>IF(OR(E125= "A+",E125="A", E125="A-", E125="B+", E125="B", E125="B-", E125="C+", E125="C", E125="C-", E125="D+", E125="D", E125="D-", E125="F"), D125, 0)</f>
        <v>0</v>
      </c>
      <c r="K125" s="62" t="str">
        <f>IF(ISBLANK(E125 ),"",IF( VLOOKUP(E125,Scales!$C$3:$D$19,2,FALSE) &lt;0, "", D125*VLOOKUP(E125,Scales!$C$3:$D$19,2,FALSE)))</f>
        <v/>
      </c>
    </row>
    <row r="126" spans="1:11" x14ac:dyDescent="0.25">
      <c r="A126" s="56">
        <v>2</v>
      </c>
      <c r="B126" s="76"/>
      <c r="C126" s="57"/>
      <c r="D126" s="58"/>
      <c r="E126" s="77"/>
      <c r="F126" s="59"/>
      <c r="G126" s="59"/>
      <c r="H126" s="57"/>
      <c r="I126" s="60">
        <f t="shared" ref="I126:I136" si="8">IF(OR(E126= "A+",E126="A", E126="A-",E126="B+", E126="B", E126="B-", E126="C+", E126="C", E126="C-", E126="D+", E126="D", E126="D-", E126="S"), D126, 0)</f>
        <v>0</v>
      </c>
      <c r="J126" s="61">
        <f t="shared" ref="J126:J136" si="9">IF(OR(E126= "A+",E126="A", E126="A-", E126="B+", E126="B", E126="B-", E126="C+", E126="C", E126="C-", E126="D+", E126="D", E126="D-", E126="F"), D126, 0)</f>
        <v>0</v>
      </c>
      <c r="K126" s="62" t="str">
        <f>IF(ISBLANK(E126 ),"",IF( VLOOKUP(E126,Scales!$C$3:$D$19,2,FALSE) &lt;0, "", D126*VLOOKUP(E126,Scales!$C$3:$D$19,2,FALSE)))</f>
        <v/>
      </c>
    </row>
    <row r="127" spans="1:11" x14ac:dyDescent="0.25">
      <c r="A127" s="56">
        <v>3</v>
      </c>
      <c r="B127" s="76"/>
      <c r="C127" s="57"/>
      <c r="D127" s="58"/>
      <c r="E127" s="77"/>
      <c r="F127" s="59"/>
      <c r="G127" s="59"/>
      <c r="H127" s="57"/>
      <c r="I127" s="60">
        <f t="shared" si="8"/>
        <v>0</v>
      </c>
      <c r="J127" s="61">
        <f t="shared" si="9"/>
        <v>0</v>
      </c>
      <c r="K127" s="62" t="str">
        <f>IF(ISBLANK(E127 ),"",IF( VLOOKUP(E127,Scales!$C$3:$D$19,2,FALSE) &lt;0, "", D127*VLOOKUP(E127,Scales!$C$3:$D$19,2,FALSE)))</f>
        <v/>
      </c>
    </row>
    <row r="128" spans="1:11" x14ac:dyDescent="0.25">
      <c r="A128" s="56">
        <v>4</v>
      </c>
      <c r="B128" s="56"/>
      <c r="C128" s="57"/>
      <c r="D128" s="58"/>
      <c r="E128" s="59"/>
      <c r="F128" s="59"/>
      <c r="G128" s="59"/>
      <c r="H128" s="57"/>
      <c r="I128" s="60">
        <f t="shared" si="8"/>
        <v>0</v>
      </c>
      <c r="J128" s="61">
        <f t="shared" si="9"/>
        <v>0</v>
      </c>
      <c r="K128" s="62" t="str">
        <f>IF(ISBLANK(E128 ),"",IF( VLOOKUP(E128,Scales!$C$3:$D$19,2,FALSE) &lt;0, "", D128*VLOOKUP(E128,Scales!$C$3:$D$19,2,FALSE)))</f>
        <v/>
      </c>
    </row>
    <row r="129" spans="1:11" x14ac:dyDescent="0.25">
      <c r="A129" s="56">
        <v>5</v>
      </c>
      <c r="B129" s="56"/>
      <c r="C129" s="57"/>
      <c r="D129" s="58"/>
      <c r="E129" s="59"/>
      <c r="F129" s="59"/>
      <c r="G129" s="59"/>
      <c r="H129" s="57"/>
      <c r="I129" s="60">
        <f t="shared" si="8"/>
        <v>0</v>
      </c>
      <c r="J129" s="61">
        <f t="shared" si="9"/>
        <v>0</v>
      </c>
      <c r="K129" s="62" t="str">
        <f>IF(ISBLANK(E129 ),"",IF( VLOOKUP(E129,Scales!$C$3:$D$19,2,FALSE) &lt;0, "", D129*VLOOKUP(E129,Scales!$C$3:$D$19,2,FALSE)))</f>
        <v/>
      </c>
    </row>
    <row r="130" spans="1:11" x14ac:dyDescent="0.25">
      <c r="A130" s="56">
        <v>6</v>
      </c>
      <c r="B130" s="56"/>
      <c r="C130" s="57"/>
      <c r="D130" s="58"/>
      <c r="E130" s="59"/>
      <c r="F130" s="59"/>
      <c r="G130" s="59"/>
      <c r="H130" s="57"/>
      <c r="I130" s="60">
        <f t="shared" si="8"/>
        <v>0</v>
      </c>
      <c r="J130" s="61">
        <f t="shared" si="9"/>
        <v>0</v>
      </c>
      <c r="K130" s="62" t="str">
        <f>IF(ISBLANK(E130 ),"",IF( VLOOKUP(E130,Scales!$C$3:$D$19,2,FALSE) &lt;0, "", D130*VLOOKUP(E130,Scales!$C$3:$D$19,2,FALSE)))</f>
        <v/>
      </c>
    </row>
    <row r="131" spans="1:11" ht="14.1" customHeight="1" x14ac:dyDescent="0.25">
      <c r="A131" s="56">
        <v>10</v>
      </c>
      <c r="B131" s="56"/>
      <c r="C131" s="57"/>
      <c r="D131" s="58"/>
      <c r="E131" s="59"/>
      <c r="F131" s="59"/>
      <c r="G131" s="59"/>
      <c r="H131" s="57"/>
      <c r="I131" s="60">
        <f t="shared" si="8"/>
        <v>0</v>
      </c>
      <c r="J131" s="61">
        <f t="shared" si="9"/>
        <v>0</v>
      </c>
      <c r="K131" s="62" t="str">
        <f>IF(ISBLANK(E131 ),"",IF( VLOOKUP(E131,Scales!$C$3:$D$19,2,FALSE) &lt;0, "", D131*VLOOKUP(E131,Scales!$C$3:$D$19,2,FALSE)))</f>
        <v/>
      </c>
    </row>
    <row r="132" spans="1:11" x14ac:dyDescent="0.25">
      <c r="A132" s="56">
        <v>11</v>
      </c>
      <c r="B132" s="56"/>
      <c r="C132" s="57"/>
      <c r="D132" s="58"/>
      <c r="E132" s="59"/>
      <c r="F132" s="59"/>
      <c r="G132" s="59"/>
      <c r="H132" s="57"/>
      <c r="I132" s="60">
        <f t="shared" si="8"/>
        <v>0</v>
      </c>
      <c r="J132" s="61">
        <f t="shared" si="9"/>
        <v>0</v>
      </c>
      <c r="K132" s="62" t="str">
        <f>IF(ISBLANK(E132 ),"",IF( VLOOKUP(E132,Scales!$C$3:$D$19,2,FALSE) &lt;0, "", D132*VLOOKUP(E132,Scales!$C$3:$D$19,2,FALSE)))</f>
        <v/>
      </c>
    </row>
    <row r="133" spans="1:11" x14ac:dyDescent="0.25">
      <c r="A133" s="56">
        <v>12</v>
      </c>
      <c r="B133" s="56"/>
      <c r="C133" s="57"/>
      <c r="D133" s="58"/>
      <c r="E133" s="59"/>
      <c r="F133" s="59"/>
      <c r="G133" s="59"/>
      <c r="H133" s="57"/>
      <c r="I133" s="60">
        <f t="shared" si="8"/>
        <v>0</v>
      </c>
      <c r="J133" s="61">
        <f t="shared" si="9"/>
        <v>0</v>
      </c>
      <c r="K133" s="62" t="str">
        <f>IF(ISBLANK(E133 ),"",IF( VLOOKUP(E133,Scales!$C$3:$D$19,2,FALSE) &lt;0, "", D133*VLOOKUP(E133,Scales!$C$3:$D$19,2,FALSE)))</f>
        <v/>
      </c>
    </row>
    <row r="134" spans="1:11" x14ac:dyDescent="0.25">
      <c r="A134" s="56">
        <v>13</v>
      </c>
      <c r="B134" s="56"/>
      <c r="C134" s="57"/>
      <c r="D134" s="58"/>
      <c r="E134" s="59"/>
      <c r="F134" s="59"/>
      <c r="G134" s="59"/>
      <c r="H134" s="57"/>
      <c r="I134" s="60">
        <f t="shared" si="8"/>
        <v>0</v>
      </c>
      <c r="J134" s="61">
        <f t="shared" si="9"/>
        <v>0</v>
      </c>
      <c r="K134" s="62" t="str">
        <f>IF(ISBLANK(E134 ),"",IF( VLOOKUP(E134,Scales!$C$3:$D$19,2,FALSE) &lt;0, "", D134*VLOOKUP(E134,Scales!$C$3:$D$19,2,FALSE)))</f>
        <v/>
      </c>
    </row>
    <row r="135" spans="1:11" x14ac:dyDescent="0.25">
      <c r="A135" s="56">
        <v>14</v>
      </c>
      <c r="B135" s="56"/>
      <c r="C135" s="57"/>
      <c r="D135" s="58"/>
      <c r="E135" s="59"/>
      <c r="F135" s="59"/>
      <c r="G135" s="59"/>
      <c r="H135" s="57"/>
      <c r="I135" s="60">
        <f t="shared" si="8"/>
        <v>0</v>
      </c>
      <c r="J135" s="61">
        <f t="shared" si="9"/>
        <v>0</v>
      </c>
      <c r="K135" s="62" t="str">
        <f>IF(ISBLANK(E135 ),"",IF( VLOOKUP(E135,Scales!$C$3:$D$19,2,FALSE) &lt;0, "", D135*VLOOKUP(E135,Scales!$C$3:$D$19,2,FALSE)))</f>
        <v/>
      </c>
    </row>
    <row r="136" spans="1:11" x14ac:dyDescent="0.25">
      <c r="A136" s="56">
        <v>15</v>
      </c>
      <c r="B136" s="56"/>
      <c r="C136" s="57"/>
      <c r="D136" s="58"/>
      <c r="E136" s="59"/>
      <c r="F136" s="59"/>
      <c r="G136" s="59"/>
      <c r="H136" s="57"/>
      <c r="I136" s="60">
        <f t="shared" si="8"/>
        <v>0</v>
      </c>
      <c r="J136" s="61">
        <f t="shared" si="9"/>
        <v>0</v>
      </c>
      <c r="K136" s="62" t="str">
        <f>IF(ISBLANK(E136 ),"",IF( VLOOKUP(E136,Scales!$C$3:$D$19,2,FALSE) &lt;0, "", D136*VLOOKUP(E136,Scales!$C$3:$D$19,2,FALSE)))</f>
        <v/>
      </c>
    </row>
    <row r="137" spans="1:11" x14ac:dyDescent="0.25">
      <c r="A137" s="1"/>
      <c r="B137" s="1"/>
      <c r="C137" s="6"/>
      <c r="D137" s="2"/>
      <c r="E137" s="2"/>
      <c r="F137" s="2"/>
      <c r="G137" s="2"/>
      <c r="H137" s="33" t="s">
        <v>42</v>
      </c>
      <c r="I137" s="32">
        <f>SUM(I125:I136)</f>
        <v>0</v>
      </c>
      <c r="J137" s="26">
        <f>SUM(J125:J136)</f>
        <v>0</v>
      </c>
      <c r="K137" s="30" t="e">
        <f>SUM(K125:K136)/J137</f>
        <v>#DIV/0!</v>
      </c>
    </row>
    <row r="138" spans="1:11" x14ac:dyDescent="0.25">
      <c r="A138" s="1"/>
      <c r="B138" s="1"/>
      <c r="C138" s="6"/>
      <c r="D138" s="2"/>
      <c r="E138" s="2"/>
      <c r="F138" s="2"/>
      <c r="G138" s="2"/>
      <c r="H138" s="12"/>
      <c r="I138" s="34" t="s">
        <v>39</v>
      </c>
      <c r="J138" s="35"/>
      <c r="K138" s="36"/>
    </row>
    <row r="139" spans="1:11" x14ac:dyDescent="0.25">
      <c r="A139" s="1"/>
      <c r="B139" s="1"/>
      <c r="C139" s="6"/>
      <c r="D139" s="2"/>
      <c r="E139" s="2"/>
      <c r="F139" s="2"/>
      <c r="G139" s="2"/>
      <c r="H139" s="6"/>
      <c r="I139" s="2"/>
      <c r="J139" s="23" t="s">
        <v>40</v>
      </c>
      <c r="K139" s="37"/>
    </row>
    <row r="140" spans="1:11" x14ac:dyDescent="0.25">
      <c r="A140" s="1"/>
      <c r="B140" s="1"/>
      <c r="C140" s="6"/>
      <c r="D140" s="2"/>
      <c r="E140" s="2"/>
      <c r="F140" s="2"/>
      <c r="G140" s="2"/>
      <c r="H140" s="2"/>
      <c r="I140" s="2"/>
      <c r="J140" s="2"/>
      <c r="K140" s="6"/>
    </row>
    <row r="141" spans="1:11" x14ac:dyDescent="0.25">
      <c r="A141" s="143" t="s">
        <v>147</v>
      </c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</row>
    <row r="142" spans="1:11" x14ac:dyDescent="0.25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</row>
  </sheetData>
  <mergeCells count="34">
    <mergeCell ref="C6:G6"/>
    <mergeCell ref="C7:G7"/>
    <mergeCell ref="H5:J5"/>
    <mergeCell ref="A5:B5"/>
    <mergeCell ref="A6:B6"/>
    <mergeCell ref="A7:B7"/>
    <mergeCell ref="C5:G5"/>
    <mergeCell ref="A142:K142"/>
    <mergeCell ref="A61:K61"/>
    <mergeCell ref="A53:K53"/>
    <mergeCell ref="A45:K45"/>
    <mergeCell ref="H63:H66"/>
    <mergeCell ref="H55:H56"/>
    <mergeCell ref="A141:K141"/>
    <mergeCell ref="K49:K51"/>
    <mergeCell ref="J57:J58"/>
    <mergeCell ref="K57:K59"/>
    <mergeCell ref="A112:K112"/>
    <mergeCell ref="C2:K2"/>
    <mergeCell ref="K79:K81"/>
    <mergeCell ref="K104:K106"/>
    <mergeCell ref="K67:K69"/>
    <mergeCell ref="J79:J80"/>
    <mergeCell ref="A72:K72"/>
    <mergeCell ref="A84:K84"/>
    <mergeCell ref="H100:H102"/>
    <mergeCell ref="J104:J105"/>
    <mergeCell ref="J67:J68"/>
    <mergeCell ref="J49:J50"/>
    <mergeCell ref="K33:K35"/>
    <mergeCell ref="J33:J34"/>
    <mergeCell ref="J42:J43"/>
    <mergeCell ref="K42:K44"/>
    <mergeCell ref="A36:K36"/>
  </mergeCells>
  <phoneticPr fontId="13" type="noConversion"/>
  <printOptions horizontalCentered="1"/>
  <pageMargins left="0.5" right="0.5" top="0.5" bottom="0.5" header="0.3" footer="0.3"/>
  <pageSetup scale="85" orientation="portrait" r:id="rId1"/>
  <headerFooter>
    <oddFooter>Page &amp;P of &amp;N</oddFooter>
  </headerFooter>
  <rowBreaks count="1" manualBreakCount="1">
    <brk id="60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19"/>
  <sheetViews>
    <sheetView showRuler="0" workbookViewId="0">
      <selection activeCell="D28" sqref="D28"/>
    </sheetView>
  </sheetViews>
  <sheetFormatPr defaultColWidth="8.85546875" defaultRowHeight="15" x14ac:dyDescent="0.25"/>
  <sheetData>
    <row r="2" spans="1:4" x14ac:dyDescent="0.25">
      <c r="A2" s="14" t="s">
        <v>24</v>
      </c>
      <c r="B2" s="14" t="s">
        <v>25</v>
      </c>
      <c r="C2" s="19" t="s">
        <v>54</v>
      </c>
      <c r="D2" s="20" t="s">
        <v>34</v>
      </c>
    </row>
    <row r="3" spans="1:4" x14ac:dyDescent="0.25">
      <c r="B3" s="8"/>
      <c r="C3" t="s">
        <v>35</v>
      </c>
      <c r="D3">
        <v>4</v>
      </c>
    </row>
    <row r="4" spans="1:4" x14ac:dyDescent="0.25">
      <c r="A4" s="8" t="s">
        <v>19</v>
      </c>
      <c r="B4" s="8">
        <v>2003</v>
      </c>
      <c r="C4" t="s">
        <v>57</v>
      </c>
      <c r="D4">
        <v>4</v>
      </c>
    </row>
    <row r="5" spans="1:4" x14ac:dyDescent="0.25">
      <c r="A5" s="8" t="s">
        <v>20</v>
      </c>
      <c r="B5" s="8">
        <v>2004</v>
      </c>
      <c r="C5" t="s">
        <v>29</v>
      </c>
      <c r="D5">
        <v>3.7</v>
      </c>
    </row>
    <row r="6" spans="1:4" x14ac:dyDescent="0.25">
      <c r="A6" s="8" t="s">
        <v>22</v>
      </c>
      <c r="B6" s="8">
        <v>2005</v>
      </c>
      <c r="C6" t="s">
        <v>27</v>
      </c>
      <c r="D6">
        <v>3.3</v>
      </c>
    </row>
    <row r="7" spans="1:4" x14ac:dyDescent="0.25">
      <c r="A7" s="8" t="s">
        <v>23</v>
      </c>
      <c r="B7" s="8">
        <v>2006</v>
      </c>
      <c r="C7" t="s">
        <v>61</v>
      </c>
      <c r="D7">
        <v>3</v>
      </c>
    </row>
    <row r="8" spans="1:4" x14ac:dyDescent="0.25">
      <c r="A8" s="8"/>
      <c r="B8" s="8">
        <v>2007</v>
      </c>
      <c r="C8" t="s">
        <v>30</v>
      </c>
      <c r="D8">
        <v>2.7</v>
      </c>
    </row>
    <row r="9" spans="1:4" x14ac:dyDescent="0.25">
      <c r="A9" s="8"/>
      <c r="B9" s="8">
        <v>2010</v>
      </c>
      <c r="C9" t="s">
        <v>28</v>
      </c>
      <c r="D9">
        <v>2.2999999999999998</v>
      </c>
    </row>
    <row r="10" spans="1:4" x14ac:dyDescent="0.25">
      <c r="C10" t="s">
        <v>63</v>
      </c>
      <c r="D10">
        <v>2</v>
      </c>
    </row>
    <row r="11" spans="1:4" x14ac:dyDescent="0.25">
      <c r="C11" t="s">
        <v>31</v>
      </c>
      <c r="D11">
        <v>1.7</v>
      </c>
    </row>
    <row r="12" spans="1:4" x14ac:dyDescent="0.25">
      <c r="C12" t="s">
        <v>32</v>
      </c>
      <c r="D12">
        <v>1.3</v>
      </c>
    </row>
    <row r="13" spans="1:4" x14ac:dyDescent="0.25">
      <c r="C13" t="s">
        <v>65</v>
      </c>
      <c r="D13">
        <v>1</v>
      </c>
    </row>
    <row r="14" spans="1:4" x14ac:dyDescent="0.25">
      <c r="C14" t="s">
        <v>33</v>
      </c>
      <c r="D14">
        <v>0.7</v>
      </c>
    </row>
    <row r="15" spans="1:4" x14ac:dyDescent="0.25">
      <c r="C15" t="s">
        <v>69</v>
      </c>
      <c r="D15">
        <v>0</v>
      </c>
    </row>
    <row r="16" spans="1:4" x14ac:dyDescent="0.25">
      <c r="C16" s="21" t="s">
        <v>13</v>
      </c>
      <c r="D16" s="22">
        <v>-1</v>
      </c>
    </row>
    <row r="17" spans="3:4" x14ac:dyDescent="0.25">
      <c r="C17" t="s">
        <v>26</v>
      </c>
      <c r="D17" s="22">
        <v>-2</v>
      </c>
    </row>
    <row r="18" spans="3:4" x14ac:dyDescent="0.25">
      <c r="C18" t="s">
        <v>36</v>
      </c>
      <c r="D18">
        <v>-3</v>
      </c>
    </row>
    <row r="19" spans="3:4" x14ac:dyDescent="0.25">
      <c r="C19" t="s">
        <v>41</v>
      </c>
      <c r="D19">
        <v>-4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showRuler="0"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CS_Advising_Sheet</vt:lpstr>
      <vt:lpstr>Scales</vt:lpstr>
      <vt:lpstr>Sheet3</vt:lpstr>
      <vt:lpstr>CS_Advising_Sheet!Print_Titles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Hossein Hakimzadeh</dc:creator>
  <cp:lastModifiedBy>Hakimzadeh, Hossein</cp:lastModifiedBy>
  <cp:lastPrinted>2020-02-18T18:36:13Z</cp:lastPrinted>
  <dcterms:created xsi:type="dcterms:W3CDTF">2008-09-25T15:23:58Z</dcterms:created>
  <dcterms:modified xsi:type="dcterms:W3CDTF">2025-02-06T00:58:32Z</dcterms:modified>
</cp:coreProperties>
</file>