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_Data\Bkup04_University\Univ_Online_Informatics\Advising Sheets\"/>
    </mc:Choice>
  </mc:AlternateContent>
  <xr:revisionPtr revIDLastSave="0" documentId="13_ncr:1_{07294DD1-6906-4781-BA87-CAFB7B890878}" xr6:coauthVersionLast="47" xr6:coauthVersionMax="47" xr10:uidLastSave="{00000000-0000-0000-0000-000000000000}"/>
  <bookViews>
    <workbookView xWindow="0" yWindow="0" windowWidth="20480" windowHeight="20380" xr2:uid="{00000000-000D-0000-FFFF-FFFF00000000}"/>
  </bookViews>
  <sheets>
    <sheet name="INFO_Advising_Sheet" sheetId="1" r:id="rId1"/>
    <sheet name="Scales" sheetId="2" r:id="rId2"/>
    <sheet name="CourseOptions" sheetId="3" r:id="rId3"/>
    <sheet name="Additional Information" sheetId="4" r:id="rId4"/>
  </sheets>
  <definedNames>
    <definedName name="_xlnm.Print_Titles" localSheetId="0">INFO_Advising_Sheet!$5:$8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98" i="1" l="1"/>
  <c r="J98" i="1"/>
  <c r="I79" i="1" l="1"/>
  <c r="J79" i="1"/>
  <c r="K79" i="1"/>
  <c r="I78" i="1"/>
  <c r="J78" i="1"/>
  <c r="K78" i="1"/>
  <c r="I80" i="1"/>
  <c r="J80" i="1"/>
  <c r="K80" i="1"/>
  <c r="I81" i="1"/>
  <c r="J81" i="1"/>
  <c r="K81" i="1"/>
  <c r="I82" i="1"/>
  <c r="J82" i="1"/>
  <c r="K82" i="1"/>
  <c r="I83" i="1"/>
  <c r="J83" i="1"/>
  <c r="K83" i="1"/>
  <c r="K74" i="1"/>
  <c r="I74" i="1"/>
  <c r="J74" i="1"/>
  <c r="I13" i="1" l="1"/>
  <c r="J13" i="1"/>
  <c r="I14" i="1"/>
  <c r="J14" i="1"/>
  <c r="I15" i="1"/>
  <c r="J15" i="1"/>
  <c r="I16" i="1"/>
  <c r="J16" i="1"/>
  <c r="I17" i="1"/>
  <c r="J17" i="1"/>
  <c r="I18" i="1"/>
  <c r="J18" i="1"/>
  <c r="I26" i="1"/>
  <c r="J26" i="1"/>
  <c r="I27" i="1"/>
  <c r="J27" i="1"/>
  <c r="I28" i="1"/>
  <c r="J28" i="1"/>
  <c r="I36" i="1"/>
  <c r="J36" i="1"/>
  <c r="I45" i="1"/>
  <c r="J45" i="1"/>
  <c r="I75" i="1"/>
  <c r="J75" i="1"/>
  <c r="I76" i="1"/>
  <c r="J76" i="1"/>
  <c r="I77" i="1"/>
  <c r="J77" i="1"/>
  <c r="I84" i="1"/>
  <c r="J84" i="1"/>
  <c r="I85" i="1"/>
  <c r="J85" i="1"/>
  <c r="I65" i="1"/>
  <c r="J65" i="1"/>
  <c r="I53" i="1"/>
  <c r="J53" i="1"/>
  <c r="I54" i="1"/>
  <c r="J54" i="1"/>
  <c r="I55" i="1"/>
  <c r="J55" i="1"/>
  <c r="I56" i="1"/>
  <c r="J56" i="1"/>
  <c r="I108" i="1"/>
  <c r="J108" i="1"/>
  <c r="I109" i="1"/>
  <c r="J109" i="1"/>
  <c r="I110" i="1"/>
  <c r="J110" i="1"/>
  <c r="I111" i="1"/>
  <c r="J111" i="1"/>
  <c r="I112" i="1"/>
  <c r="J112" i="1"/>
  <c r="J107" i="1"/>
  <c r="I107" i="1"/>
  <c r="I99" i="1"/>
  <c r="J99" i="1"/>
  <c r="J101" i="1" s="1"/>
  <c r="I212" i="1"/>
  <c r="J212" i="1"/>
  <c r="I213" i="1"/>
  <c r="J213" i="1"/>
  <c r="I214" i="1"/>
  <c r="J214" i="1"/>
  <c r="I215" i="1"/>
  <c r="J215" i="1"/>
  <c r="J211" i="1"/>
  <c r="I211" i="1"/>
  <c r="J97" i="1"/>
  <c r="I97" i="1"/>
  <c r="J73" i="1"/>
  <c r="I73" i="1"/>
  <c r="J64" i="1"/>
  <c r="I64" i="1"/>
  <c r="I66" i="1" s="1"/>
  <c r="J52" i="1"/>
  <c r="I52" i="1"/>
  <c r="J44" i="1"/>
  <c r="I44" i="1"/>
  <c r="J35" i="1"/>
  <c r="I35" i="1"/>
  <c r="J25" i="1"/>
  <c r="I25" i="1"/>
  <c r="J12" i="1"/>
  <c r="I12" i="1"/>
  <c r="K112" i="1"/>
  <c r="K111" i="1"/>
  <c r="K110" i="1"/>
  <c r="K109" i="1"/>
  <c r="K108" i="1"/>
  <c r="K107" i="1"/>
  <c r="K97" i="1"/>
  <c r="K99" i="1"/>
  <c r="K212" i="1"/>
  <c r="K213" i="1"/>
  <c r="K214" i="1"/>
  <c r="K215" i="1"/>
  <c r="K211" i="1"/>
  <c r="K75" i="1"/>
  <c r="K76" i="1"/>
  <c r="K77" i="1"/>
  <c r="K84" i="1"/>
  <c r="K85" i="1"/>
  <c r="K65" i="1"/>
  <c r="K73" i="1"/>
  <c r="K64" i="1"/>
  <c r="K53" i="1"/>
  <c r="K54" i="1"/>
  <c r="K55" i="1"/>
  <c r="K56" i="1"/>
  <c r="K52" i="1"/>
  <c r="K45" i="1"/>
  <c r="K44" i="1"/>
  <c r="K36" i="1"/>
  <c r="K35" i="1"/>
  <c r="K26" i="1"/>
  <c r="K27" i="1"/>
  <c r="K28" i="1"/>
  <c r="K25" i="1"/>
  <c r="K18" i="1"/>
  <c r="K17" i="1"/>
  <c r="K16" i="1"/>
  <c r="K15" i="1"/>
  <c r="K14" i="1"/>
  <c r="K13" i="1"/>
  <c r="K12" i="1"/>
  <c r="I113" i="1" l="1"/>
  <c r="I100" i="1"/>
  <c r="I86" i="1"/>
  <c r="J113" i="1"/>
  <c r="K113" i="1" s="1"/>
  <c r="J57" i="1"/>
  <c r="K57" i="1" s="1"/>
  <c r="J86" i="1"/>
  <c r="J66" i="1"/>
  <c r="K66" i="1" s="1"/>
  <c r="K86" i="1"/>
  <c r="I46" i="1"/>
  <c r="I29" i="1"/>
  <c r="I216" i="1"/>
  <c r="K100" i="1"/>
  <c r="I19" i="1"/>
  <c r="J37" i="1"/>
  <c r="K37" i="1" s="1"/>
  <c r="J19" i="1"/>
  <c r="K19" i="1" s="1"/>
  <c r="J46" i="1"/>
  <c r="K46" i="1" s="1"/>
  <c r="I37" i="1"/>
  <c r="J216" i="1"/>
  <c r="K218" i="1" s="1"/>
  <c r="J29" i="1"/>
  <c r="K29" i="1" s="1"/>
  <c r="I57" i="1"/>
  <c r="K6" i="1" l="1"/>
  <c r="K7" i="1" s="1"/>
  <c r="K5" i="1"/>
</calcChain>
</file>

<file path=xl/sharedStrings.xml><?xml version="1.0" encoding="utf-8"?>
<sst xmlns="http://schemas.openxmlformats.org/spreadsheetml/2006/main" count="411" uniqueCount="232">
  <si>
    <t>NAME:</t>
  </si>
  <si>
    <t xml:space="preserve">ID#: </t>
  </si>
  <si>
    <t xml:space="preserve">DATE: </t>
  </si>
  <si>
    <t>FUNDAMENTAL LITERACIES: (13 - 19 credits)</t>
  </si>
  <si>
    <t>Course No.</t>
  </si>
  <si>
    <t>Title</t>
  </si>
  <si>
    <t>Credit</t>
  </si>
  <si>
    <t>Grade</t>
  </si>
  <si>
    <t>Semester</t>
  </si>
  <si>
    <t>Notes:</t>
  </si>
  <si>
    <t>A</t>
  </si>
  <si>
    <t>ENG-W 131</t>
  </si>
  <si>
    <t xml:space="preserve">English Composition </t>
  </si>
  <si>
    <t>A grade of C or better is required.</t>
  </si>
  <si>
    <t>B</t>
  </si>
  <si>
    <t>Critical Thinking</t>
  </si>
  <si>
    <t>C</t>
  </si>
  <si>
    <t>Oral Communication</t>
  </si>
  <si>
    <t>D</t>
  </si>
  <si>
    <t>Visual  Literary</t>
  </si>
  <si>
    <t>E</t>
  </si>
  <si>
    <t>Quantitative Reasoning</t>
  </si>
  <si>
    <t>Satisfied by required Mathematics courses</t>
  </si>
  <si>
    <t>F</t>
  </si>
  <si>
    <t>Information Literacy</t>
  </si>
  <si>
    <t>Should be taken with ENG W131</t>
  </si>
  <si>
    <t>G</t>
  </si>
  <si>
    <t>Satisfied by required Computer Science courses</t>
  </si>
  <si>
    <t>The Natural World</t>
  </si>
  <si>
    <t>Human Behavior &amp; Social Institutions</t>
  </si>
  <si>
    <t>Literary and Intellectual Traditions</t>
  </si>
  <si>
    <t>T190 or T390 (CMLT, ENG, FINA, HIST, PHIL, MUS, etc.)</t>
  </si>
  <si>
    <t>Art, Aesthetics and Creativity</t>
  </si>
  <si>
    <t>A190 or A399 (FINA, MUS, THTR, etc.)</t>
  </si>
  <si>
    <t>Non-Western Cultures</t>
  </si>
  <si>
    <t>(e.g., ANTH E105, POLS Y109)</t>
  </si>
  <si>
    <t>Diversity in U.S. Society</t>
  </si>
  <si>
    <t>LANGUAGE STUDIES (6 Credits)</t>
  </si>
  <si>
    <t>I</t>
  </si>
  <si>
    <t>J</t>
  </si>
  <si>
    <t>Total Credits Completed:</t>
  </si>
  <si>
    <t>GPA Units</t>
  </si>
  <si>
    <t>Fall</t>
  </si>
  <si>
    <t>Spring</t>
  </si>
  <si>
    <t>Year</t>
  </si>
  <si>
    <t>Sum I</t>
  </si>
  <si>
    <t>Sum II</t>
  </si>
  <si>
    <t>Semesters</t>
  </si>
  <si>
    <t>Years</t>
  </si>
  <si>
    <t>S</t>
  </si>
  <si>
    <t>B+</t>
  </si>
  <si>
    <t>C+</t>
  </si>
  <si>
    <t>A-</t>
  </si>
  <si>
    <t>B-</t>
  </si>
  <si>
    <t>C-</t>
  </si>
  <si>
    <t>D+</t>
  </si>
  <si>
    <t>D-</t>
  </si>
  <si>
    <t>Points</t>
  </si>
  <si>
    <t>A+</t>
  </si>
  <si>
    <t>.</t>
  </si>
  <si>
    <t>Hrs Passed</t>
  </si>
  <si>
    <t>GPA Hrs</t>
  </si>
  <si>
    <t>GPA Hrs:</t>
  </si>
  <si>
    <t>GPA:</t>
  </si>
  <si>
    <t>-</t>
  </si>
  <si>
    <t>Credits Passed:</t>
  </si>
  <si>
    <t>Cummulative GPA:</t>
  </si>
  <si>
    <t>Cummulative GPA Hours:</t>
  </si>
  <si>
    <t>Finite Mathematics</t>
  </si>
  <si>
    <t>MATH M118</t>
  </si>
  <si>
    <t>(Grade of C or better)</t>
  </si>
  <si>
    <t>Math. Found. of Informatics</t>
  </si>
  <si>
    <t xml:space="preserve">Social Informatics </t>
  </si>
  <si>
    <t>COGNATE AREA  (15-18 Credits)</t>
  </si>
  <si>
    <t xml:space="preserve">GENERAL ELECTIVES (approximately 12 Credits) </t>
  </si>
  <si>
    <t>** Course substitutions must be approved by the director of Informatics.</t>
  </si>
  <si>
    <t>Natural World</t>
  </si>
  <si>
    <t>e.g., INFO-I310, FINA A109, JOUR J210</t>
  </si>
  <si>
    <t>Statistics (300 level) approved by the informatics director</t>
  </si>
  <si>
    <t>For students who entered the College of Liberal Arts &amp; Sciences starting Fall 2005 or after</t>
  </si>
  <si>
    <t>SPCH-S 121</t>
  </si>
  <si>
    <t>N190 or N390 (BIOL, CHEM, GEOL, PHYS, ASTR, etc.)</t>
  </si>
  <si>
    <t>Two semesters in a single language, or equivalent (e.g., three years of one foreign language in high school with at least a “C” average).</t>
  </si>
  <si>
    <t>N190 or N390 (Common Core)</t>
  </si>
  <si>
    <t>QUANTITATIVE AND ANALYTICAL SKILLS (6 Credits) (A grade of C or better is required)</t>
  </si>
  <si>
    <t>e. g. ,MATH M365 , SOC-S 351, MATH-K 300, MATH-K 310, PSY-K 300, PSY-K 310
 (Grade of C or better)</t>
  </si>
  <si>
    <t>e.g., CSCI-C250, PHIL- P 105, P 110, P 150</t>
  </si>
  <si>
    <t>B190 or B399 (COGS, POLS, PSY, SOC, etc.)</t>
  </si>
  <si>
    <t>Total Credits Required:  120</t>
  </si>
  <si>
    <t>N190/N390</t>
  </si>
  <si>
    <t>For additional GEN-ED courses please see:  https://www.iusb.edu/general-educ/gened_curriculm.php</t>
  </si>
  <si>
    <t>PHYSICAL &amp; LIFE SCIENCES (10 Credits)</t>
  </si>
  <si>
    <t>MATH-M 118</t>
  </si>
  <si>
    <t>COAS-Q 110</t>
  </si>
  <si>
    <t>Stat Classes:</t>
  </si>
  <si>
    <t>MATH M365</t>
  </si>
  <si>
    <t>SOC-S 351</t>
  </si>
  <si>
    <t>MATH-K 300</t>
  </si>
  <si>
    <t>MATH-K 310</t>
  </si>
  <si>
    <t>PSY-K 300</t>
  </si>
  <si>
    <t>PSY-K 310</t>
  </si>
  <si>
    <t>Pick 2 from List:</t>
  </si>
  <si>
    <t>I300 Human-Computer Interaction</t>
  </si>
  <si>
    <t>I303 Organizational Informatics</t>
  </si>
  <si>
    <t>I310 Multimedia Arts and Technology</t>
  </si>
  <si>
    <t>I320 Distrib. Sys. &amp; Collab. Comp.</t>
  </si>
  <si>
    <t>Semesters:</t>
  </si>
  <si>
    <t>Summer</t>
  </si>
  <si>
    <t>Informatics Electives:</t>
  </si>
  <si>
    <t>Cognate courses can not dual count for both major and cogante. Consult the director of informatics if you have any questions</t>
  </si>
  <si>
    <t>Cognates:</t>
  </si>
  <si>
    <t>BACHELOR of Science in Informatics (ONLINE)</t>
  </si>
  <si>
    <t>INFO-C 100</t>
  </si>
  <si>
    <t>Informatics Foundation</t>
  </si>
  <si>
    <t xml:space="preserve">INFO-C 201 </t>
  </si>
  <si>
    <t>INFO-C 203</t>
  </si>
  <si>
    <t>Problem Solving and Programming 1</t>
  </si>
  <si>
    <t>Problem Solving and Programming 2</t>
  </si>
  <si>
    <t>Data Representation and Organization</t>
  </si>
  <si>
    <t>INFO-C 112</t>
  </si>
  <si>
    <t>Tools of Informatics</t>
  </si>
  <si>
    <t>INFO-C 452</t>
  </si>
  <si>
    <t>Project Management</t>
  </si>
  <si>
    <t>System Implementation</t>
  </si>
  <si>
    <t>System Design</t>
  </si>
  <si>
    <t>INFO-C 399</t>
  </si>
  <si>
    <t>Database Systems</t>
  </si>
  <si>
    <t>INFO-C 413</t>
  </si>
  <si>
    <t>Web Design and Development</t>
  </si>
  <si>
    <t>INFO-C 451</t>
  </si>
  <si>
    <t xml:space="preserve">INFO-C 210 </t>
  </si>
  <si>
    <t>INFO-C 211</t>
  </si>
  <si>
    <t>INFO-C 307</t>
  </si>
  <si>
    <t>Cognate 8</t>
  </si>
  <si>
    <t>Cognate 9</t>
  </si>
  <si>
    <t>Cognate 10</t>
  </si>
  <si>
    <t>Cognate 11</t>
  </si>
  <si>
    <t>Cognate 12</t>
  </si>
  <si>
    <t>Cognate 13</t>
  </si>
  <si>
    <t>Cognate 14</t>
  </si>
  <si>
    <t>Cognate 15</t>
  </si>
  <si>
    <t>Cognate 16</t>
  </si>
  <si>
    <t>Take together with C112</t>
  </si>
  <si>
    <t>Take together with C100</t>
  </si>
  <si>
    <t>P: MATH-M118, Same as INFO-I 201 at IUSB</t>
  </si>
  <si>
    <t>P: C100, Same as INFO-I 202 at IUSB</t>
  </si>
  <si>
    <t>INFO-C 300</t>
  </si>
  <si>
    <t>Human Computer Interaction</t>
  </si>
  <si>
    <t>P: C211, Same as I300 at IUSB</t>
  </si>
  <si>
    <t>For further information, please contact:  Department of Computer and Information Sciences, Northside 301A, 520-5521.  Please visit us on the World Wide Web at www.informatics.iusb.edu</t>
  </si>
  <si>
    <t>INFO-C 450</t>
  </si>
  <si>
    <t>Legal Informatics</t>
  </si>
  <si>
    <t>Business</t>
  </si>
  <si>
    <t xml:space="preserve">If you are native speaker of another language complete the following form and subm it to the college for potentially waiving your language requirements. https://clas.iusb.edu/docs/WorldLanguageProficiency_2019.pdf </t>
  </si>
  <si>
    <t>INFO-C453 Computer &amp; Information Ethics</t>
  </si>
  <si>
    <t>P: C211, Same as IUSB INFO-I 308, As of Fall 2019</t>
  </si>
  <si>
    <t>Same as CSCI-A340</t>
  </si>
  <si>
    <t>Same as INFO-I450/CSCI-C442</t>
  </si>
  <si>
    <t>P: INFO-C112, Same as INFO-I210/CSCI-C101 as of Fall 2019</t>
  </si>
  <si>
    <t>P: INFO-C210, Same as INFO-I211/CSCI-C201 as of Spring 2020</t>
  </si>
  <si>
    <r>
      <t>INFORMATICS ELECTIVES</t>
    </r>
    <r>
      <rPr>
        <b/>
        <sz val="8"/>
        <color rgb="FFFF0000"/>
        <rFont val="Calibri"/>
        <family val="2"/>
        <scheme val="minor"/>
      </rPr>
      <t xml:space="preserve"> (9 Credits) (A grade of C or better is required)</t>
    </r>
    <r>
      <rPr>
        <b/>
        <sz val="8"/>
        <color theme="1"/>
        <rFont val="Calibri"/>
        <family val="2"/>
        <scheme val="minor"/>
      </rPr>
      <t xml:space="preserve">
Electives: at least 9 credits chosen from Informatics electives (300 level or higher). Prerequisite courses may be required.  </t>
    </r>
  </si>
  <si>
    <r>
      <t xml:space="preserve">INFORMATICS CORE </t>
    </r>
    <r>
      <rPr>
        <b/>
        <sz val="8"/>
        <color rgb="FFFF0000"/>
        <rFont val="Calibri"/>
        <family val="2"/>
        <scheme val="minor"/>
      </rPr>
      <t xml:space="preserve"> (39 Credits) (A grade of C or better is required)</t>
    </r>
    <r>
      <rPr>
        <b/>
        <sz val="8"/>
        <color theme="1"/>
        <rFont val="Calibri"/>
        <family val="2"/>
        <scheme val="minor"/>
      </rPr>
      <t xml:space="preserve"> (Overall GPA of 2.0 in major courses is required)</t>
    </r>
  </si>
  <si>
    <t>https://academics.iusb.edu/general-education/fundamental-literacies.html</t>
  </si>
  <si>
    <t>https://academics.iusb.edu/general-education/contemporary-social-values.html</t>
  </si>
  <si>
    <t>https://academics.iusb.edu/general-education/common-core.html</t>
  </si>
  <si>
    <t>10 Additional Science Credits, from at least two science departments (Choose from CHEM, BIOL, PHYS, AST, GEOL)</t>
  </si>
  <si>
    <r>
      <t xml:space="preserve">COMMON CORE (12 Credits) At least one of the following must be at the </t>
    </r>
    <r>
      <rPr>
        <b/>
        <sz val="8"/>
        <color rgb="FFFF0000"/>
        <rFont val="Calibri"/>
        <family val="2"/>
        <scheme val="minor"/>
      </rPr>
      <t xml:space="preserve">300 </t>
    </r>
    <r>
      <rPr>
        <b/>
        <sz val="8"/>
        <color theme="1"/>
        <rFont val="Calibri"/>
        <family val="2"/>
        <scheme val="minor"/>
      </rPr>
      <t>level.</t>
    </r>
  </si>
  <si>
    <t>Additional items to consider:</t>
  </si>
  <si>
    <t>Bring your laptop to every advising meeting</t>
  </si>
  <si>
    <t>Honors program</t>
  </si>
  <si>
    <t>https://academics.iusb.edu/honors-program/index.html</t>
  </si>
  <si>
    <t>Career Services/Internship/Resume</t>
  </si>
  <si>
    <t>https://students.iusb.edu/career-services/index.html</t>
  </si>
  <si>
    <t>iGPS Degree Map</t>
  </si>
  <si>
    <t>https://igps.iu.edu/sisaadm-prd/?casticket=ST-190052-YQdbKfygb67U1frqQQxecasprd04</t>
  </si>
  <si>
    <t>iGPS Plan (Students)</t>
  </si>
  <si>
    <t>https://one.iu.edu/task/iu/igps-plan</t>
  </si>
  <si>
    <t>Campus Bulletin</t>
  </si>
  <si>
    <t>https://bulletin.iu.edu/iusb/2019-2020/</t>
  </si>
  <si>
    <t>Graduation Application</t>
  </si>
  <si>
    <t>https://clas.iusb.edu/students/grad-application/index.html</t>
  </si>
  <si>
    <t>General Education (Petition for Subsitution/Exemption)</t>
  </si>
  <si>
    <t>https://academics.iusb.edu/general-education/student-petitions.html</t>
  </si>
  <si>
    <t>Golden Ticket (For advising appointment)</t>
  </si>
  <si>
    <t>https://clas.iusb.edu/docs/Advising%20appointment%20form.pdf</t>
  </si>
  <si>
    <t>Student Center</t>
  </si>
  <si>
    <t>https://one.iu.edu/launch-task/iu/student-center?terms=student%20center</t>
  </si>
  <si>
    <t>Student Clubs</t>
  </si>
  <si>
    <t>https://titanatlas.iusb.edu/organizations</t>
  </si>
  <si>
    <t>INFO-C421 Applications of Data Mining</t>
  </si>
  <si>
    <t>INFO-C342 Mobile Application Development</t>
  </si>
  <si>
    <t xml:space="preserve">GENERAL ELECTIVES (prerequisites or recommended courses based on placement exam levels) </t>
  </si>
  <si>
    <r>
      <t xml:space="preserve">Level Placed </t>
    </r>
    <r>
      <rPr>
        <b/>
        <sz val="8"/>
        <color indexed="8"/>
        <rFont val="Calibri"/>
        <family val="2"/>
      </rPr>
      <t>before</t>
    </r>
    <r>
      <rPr>
        <sz val="8"/>
        <color indexed="8"/>
        <rFont val="Calibri"/>
        <family val="2"/>
      </rPr>
      <t xml:space="preserve"> taking the course</t>
    </r>
  </si>
  <si>
    <t>EDUC-U 100</t>
  </si>
  <si>
    <t>Threshold Seminnar</t>
  </si>
  <si>
    <t>If recommended in the admission</t>
  </si>
  <si>
    <t>Conditional Admision</t>
  </si>
  <si>
    <t>HON-H100</t>
  </si>
  <si>
    <t>Honors Seminar</t>
  </si>
  <si>
    <t>If part of the Honors program</t>
  </si>
  <si>
    <t>Sign up for the Honors program</t>
  </si>
  <si>
    <t>ENG-W 031</t>
  </si>
  <si>
    <t>Graded "satisfactory/fail" and not count toward graduation</t>
  </si>
  <si>
    <t>ESL Level 2</t>
  </si>
  <si>
    <t>For international students</t>
  </si>
  <si>
    <t>ENG-W 130</t>
  </si>
  <si>
    <t>3-4</t>
  </si>
  <si>
    <t>ESL Level 3</t>
  </si>
  <si>
    <t>International students must take a placement test</t>
  </si>
  <si>
    <t>MATH-A 100</t>
  </si>
  <si>
    <t>Fundamentals of Algebra</t>
  </si>
  <si>
    <t>MATH Level 2 or Alecs&gt;15</t>
  </si>
  <si>
    <t>MATH-M 107</t>
  </si>
  <si>
    <t>College Algebra</t>
  </si>
  <si>
    <t>MATH Level 3 or Alecs&gt;35</t>
  </si>
  <si>
    <t xml:space="preserve">Pre-Composition </t>
  </si>
  <si>
    <t xml:space="preserve">Principles of Composition </t>
  </si>
  <si>
    <t>A grade of C- or better is required.</t>
  </si>
  <si>
    <t>Extended Literacy / Computer Literacy</t>
  </si>
  <si>
    <t>CSCI-A 106</t>
  </si>
  <si>
    <t>CONTEMPORARY SOCIAL VALUES (6 Credits)</t>
  </si>
  <si>
    <t>Sustainability</t>
  </si>
  <si>
    <t>ERP</t>
  </si>
  <si>
    <t>INFO-I303 Organizational Informatics</t>
  </si>
  <si>
    <t>(e.g., SOC-S161, HIST-H 106)</t>
  </si>
  <si>
    <t xml:space="preserve">INFO-I310 </t>
  </si>
  <si>
    <t>Note: My advising sheets are based on the latest degree requirements. As a student you have the option to graduate based your matriculation date to the university.  My recommendation is to always pick the latest degree requirements.</t>
  </si>
  <si>
    <t>You can find your matriculation date (bulletin) using AAR.  For example:</t>
  </si>
  <si>
    <t>Last Revised:  2/28/2023</t>
  </si>
  <si>
    <t>Web Development</t>
  </si>
  <si>
    <t>Game Development</t>
  </si>
  <si>
    <t>Health Informatics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</si>
</sst>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FF0000"/>
      <name val="Gill Sans MT"/>
      <family val="2"/>
    </font>
    <font>
      <sz val="11"/>
      <color theme="1"/>
      <name val="Gill Sans MT"/>
      <family val="2"/>
    </font>
    <font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8"/>
      <color indexed="8"/>
      <name val="Calibri"/>
      <family val="2"/>
    </font>
    <font>
      <b/>
      <u/>
      <sz val="8"/>
      <color indexed="8"/>
      <name val="Calibri"/>
      <family val="2"/>
    </font>
    <font>
      <b/>
      <sz val="8"/>
      <color indexed="8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2" fillId="2" borderId="15" applyNumberFormat="0" applyAlignment="0" applyProtection="0"/>
    <xf numFmtId="0" fontId="17" fillId="0" borderId="0" applyNumberFormat="0" applyFill="0" applyBorder="0" applyAlignment="0" applyProtection="0"/>
  </cellStyleXfs>
  <cellXfs count="141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5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0" borderId="3" xfId="0" applyFont="1" applyBorder="1"/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wrapText="1"/>
    </xf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8" fillId="3" borderId="7" xfId="0" applyFont="1" applyFill="1" applyBorder="1" applyAlignment="1">
      <alignment horizontal="right"/>
    </xf>
    <xf numFmtId="0" fontId="4" fillId="4" borderId="4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right"/>
    </xf>
    <xf numFmtId="0" fontId="4" fillId="0" borderId="2" xfId="0" applyFont="1" applyBorder="1" applyAlignment="1">
      <alignment wrapText="1"/>
    </xf>
    <xf numFmtId="0" fontId="7" fillId="4" borderId="3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7" fillId="5" borderId="3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right"/>
    </xf>
    <xf numFmtId="0" fontId="8" fillId="5" borderId="8" xfId="0" applyFont="1" applyFill="1" applyBorder="1" applyAlignment="1">
      <alignment horizontal="right"/>
    </xf>
    <xf numFmtId="0" fontId="4" fillId="3" borderId="6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right"/>
    </xf>
    <xf numFmtId="0" fontId="7" fillId="6" borderId="3" xfId="0" applyFont="1" applyFill="1" applyBorder="1" applyAlignment="1">
      <alignment horizontal="center"/>
    </xf>
    <xf numFmtId="0" fontId="8" fillId="0" borderId="2" xfId="0" applyFont="1" applyBorder="1" applyAlignment="1">
      <alignment horizontal="right"/>
    </xf>
    <xf numFmtId="0" fontId="5" fillId="0" borderId="10" xfId="0" applyFont="1" applyBorder="1"/>
    <xf numFmtId="0" fontId="0" fillId="7" borderId="3" xfId="0" applyFill="1" applyBorder="1" applyAlignment="1">
      <alignment wrapText="1"/>
    </xf>
    <xf numFmtId="0" fontId="9" fillId="2" borderId="3" xfId="1" applyFont="1" applyBorder="1" applyAlignment="1">
      <alignment horizontal="right"/>
    </xf>
    <xf numFmtId="0" fontId="9" fillId="2" borderId="3" xfId="1" applyFont="1" applyBorder="1" applyAlignment="1">
      <alignment horizontal="left"/>
    </xf>
    <xf numFmtId="2" fontId="9" fillId="2" borderId="3" xfId="1" applyNumberFormat="1" applyFont="1" applyBorder="1" applyAlignment="1">
      <alignment horizontal="right"/>
    </xf>
    <xf numFmtId="0" fontId="5" fillId="0" borderId="7" xfId="0" applyFont="1" applyBorder="1"/>
    <xf numFmtId="0" fontId="5" fillId="0" borderId="11" xfId="0" applyFont="1" applyBorder="1"/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5" fillId="8" borderId="7" xfId="0" applyFont="1" applyFill="1" applyBorder="1"/>
    <xf numFmtId="0" fontId="5" fillId="8" borderId="11" xfId="0" applyFont="1" applyFill="1" applyBorder="1"/>
    <xf numFmtId="0" fontId="5" fillId="8" borderId="10" xfId="0" applyFont="1" applyFill="1" applyBorder="1"/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11" fillId="0" borderId="0" xfId="0" applyFont="1"/>
    <xf numFmtId="0" fontId="3" fillId="0" borderId="0" xfId="0" applyFont="1"/>
    <xf numFmtId="0" fontId="4" fillId="4" borderId="3" xfId="0" applyFont="1" applyFill="1" applyBorder="1" applyAlignment="1">
      <alignment vertical="center"/>
    </xf>
    <xf numFmtId="0" fontId="4" fillId="4" borderId="3" xfId="0" applyFont="1" applyFill="1" applyBorder="1" applyAlignment="1">
      <alignment vertical="center" wrapText="1"/>
    </xf>
    <xf numFmtId="0" fontId="5" fillId="9" borderId="11" xfId="0" applyFont="1" applyFill="1" applyBorder="1"/>
    <xf numFmtId="0" fontId="5" fillId="9" borderId="7" xfId="0" applyFont="1" applyFill="1" applyBorder="1"/>
    <xf numFmtId="0" fontId="5" fillId="9" borderId="10" xfId="0" applyFont="1" applyFill="1" applyBorder="1"/>
    <xf numFmtId="0" fontId="5" fillId="0" borderId="7" xfId="0" applyFont="1" applyBorder="1" applyAlignment="1">
      <alignment vertical="center"/>
    </xf>
    <xf numFmtId="0" fontId="5" fillId="10" borderId="7" xfId="0" applyFont="1" applyFill="1" applyBorder="1"/>
    <xf numFmtId="0" fontId="12" fillId="0" borderId="0" xfId="0" applyFont="1" applyAlignment="1">
      <alignment horizontal="center"/>
    </xf>
    <xf numFmtId="0" fontId="13" fillId="0" borderId="0" xfId="0" applyFont="1"/>
    <xf numFmtId="0" fontId="14" fillId="0" borderId="0" xfId="0" applyFont="1"/>
    <xf numFmtId="0" fontId="4" fillId="5" borderId="4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0" fillId="10" borderId="11" xfId="0" applyFill="1" applyBorder="1" applyAlignment="1">
      <alignment wrapText="1"/>
    </xf>
    <xf numFmtId="0" fontId="0" fillId="10" borderId="11" xfId="0" applyFill="1" applyBorder="1" applyAlignment="1">
      <alignment horizontal="center"/>
    </xf>
    <xf numFmtId="0" fontId="0" fillId="10" borderId="10" xfId="0" applyFill="1" applyBorder="1" applyAlignment="1">
      <alignment wrapText="1"/>
    </xf>
    <xf numFmtId="0" fontId="17" fillId="4" borderId="1" xfId="2" applyFill="1" applyBorder="1"/>
    <xf numFmtId="0" fontId="4" fillId="4" borderId="2" xfId="0" applyFont="1" applyFill="1" applyBorder="1"/>
    <xf numFmtId="0" fontId="4" fillId="4" borderId="2" xfId="0" applyFont="1" applyFill="1" applyBorder="1" applyAlignment="1">
      <alignment wrapText="1"/>
    </xf>
    <xf numFmtId="0" fontId="4" fillId="4" borderId="2" xfId="0" applyFont="1" applyFill="1" applyBorder="1" applyAlignment="1">
      <alignment horizontal="center"/>
    </xf>
    <xf numFmtId="0" fontId="4" fillId="4" borderId="4" xfId="0" applyFont="1" applyFill="1" applyBorder="1" applyAlignment="1">
      <alignment wrapText="1"/>
    </xf>
    <xf numFmtId="0" fontId="17" fillId="4" borderId="7" xfId="2" applyFill="1" applyBorder="1"/>
    <xf numFmtId="0" fontId="5" fillId="4" borderId="11" xfId="0" applyFont="1" applyFill="1" applyBorder="1"/>
    <xf numFmtId="0" fontId="5" fillId="4" borderId="10" xfId="0" applyFont="1" applyFill="1" applyBorder="1"/>
    <xf numFmtId="0" fontId="3" fillId="0" borderId="3" xfId="0" applyFont="1" applyBorder="1"/>
    <xf numFmtId="0" fontId="0" fillId="0" borderId="3" xfId="0" applyBorder="1"/>
    <xf numFmtId="0" fontId="18" fillId="0" borderId="0" xfId="0" applyFont="1"/>
    <xf numFmtId="0" fontId="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3" xfId="0" applyFont="1" applyBorder="1" applyAlignment="1">
      <alignment vertical="top"/>
    </xf>
    <xf numFmtId="0" fontId="20" fillId="0" borderId="3" xfId="0" applyFont="1" applyBorder="1" applyAlignment="1">
      <alignment horizontal="center" vertical="top"/>
    </xf>
    <xf numFmtId="0" fontId="20" fillId="11" borderId="3" xfId="0" applyFont="1" applyFill="1" applyBorder="1" applyAlignment="1">
      <alignment horizontal="center" vertical="top"/>
    </xf>
    <xf numFmtId="0" fontId="19" fillId="0" borderId="3" xfId="0" applyFont="1" applyBorder="1" applyAlignment="1">
      <alignment horizontal="center" wrapText="1"/>
    </xf>
    <xf numFmtId="0" fontId="19" fillId="0" borderId="3" xfId="0" applyFont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19" fillId="0" borderId="3" xfId="0" applyFont="1" applyBorder="1" applyAlignment="1">
      <alignment vertical="center" wrapText="1"/>
    </xf>
    <xf numFmtId="0" fontId="19" fillId="0" borderId="3" xfId="0" applyFont="1" applyBorder="1" applyAlignment="1">
      <alignment horizontal="center" vertical="center"/>
    </xf>
    <xf numFmtId="0" fontId="19" fillId="11" borderId="3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16" fontId="19" fillId="0" borderId="3" xfId="0" quotePrefix="1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9" fillId="0" borderId="0" xfId="0" applyFont="1"/>
    <xf numFmtId="0" fontId="19" fillId="0" borderId="3" xfId="0" applyFont="1" applyBorder="1"/>
    <xf numFmtId="0" fontId="19" fillId="0" borderId="3" xfId="0" applyFont="1" applyBorder="1" applyAlignment="1">
      <alignment horizontal="center"/>
    </xf>
    <xf numFmtId="0" fontId="0" fillId="8" borderId="0" xfId="0" applyFill="1"/>
    <xf numFmtId="0" fontId="0" fillId="8" borderId="0" xfId="0" applyFill="1" applyAlignment="1">
      <alignment horizontal="left" wrapText="1"/>
    </xf>
    <xf numFmtId="0" fontId="10" fillId="2" borderId="3" xfId="1" applyFont="1" applyBorder="1" applyAlignment="1">
      <alignment horizontal="right"/>
    </xf>
    <xf numFmtId="0" fontId="2" fillId="2" borderId="7" xfId="1" applyBorder="1" applyAlignment="1">
      <alignment horizontal="left"/>
    </xf>
    <xf numFmtId="0" fontId="2" fillId="2" borderId="11" xfId="1" applyBorder="1" applyAlignment="1">
      <alignment horizontal="left"/>
    </xf>
    <xf numFmtId="0" fontId="2" fillId="2" borderId="10" xfId="1" applyBorder="1" applyAlignment="1">
      <alignment horizontal="left"/>
    </xf>
    <xf numFmtId="0" fontId="5" fillId="0" borderId="7" xfId="0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5" fillId="10" borderId="7" xfId="0" applyFont="1" applyFill="1" applyBorder="1" applyAlignment="1">
      <alignment horizontal="center" wrapText="1"/>
    </xf>
    <xf numFmtId="0" fontId="5" fillId="10" borderId="11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/>
    </xf>
    <xf numFmtId="0" fontId="4" fillId="5" borderId="9" xfId="0" applyFont="1" applyFill="1" applyBorder="1" applyAlignment="1">
      <alignment horizontal="center"/>
    </xf>
    <xf numFmtId="0" fontId="0" fillId="7" borderId="7" xfId="0" applyFill="1" applyBorder="1" applyAlignment="1">
      <alignment horizontal="right"/>
    </xf>
    <xf numFmtId="0" fontId="0" fillId="7" borderId="11" xfId="0" applyFill="1" applyBorder="1" applyAlignment="1">
      <alignment horizontal="right"/>
    </xf>
    <xf numFmtId="0" fontId="0" fillId="7" borderId="10" xfId="0" applyFill="1" applyBorder="1" applyAlignment="1">
      <alignment horizontal="right"/>
    </xf>
    <xf numFmtId="0" fontId="4" fillId="3" borderId="4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4" fillId="5" borderId="2" xfId="0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4" fillId="0" borderId="13" xfId="0" applyFont="1" applyBorder="1" applyAlignment="1">
      <alignment horizontal="center" vertical="center" wrapText="1"/>
    </xf>
    <xf numFmtId="0" fontId="5" fillId="0" borderId="7" xfId="0" applyFont="1" applyBorder="1"/>
    <xf numFmtId="0" fontId="5" fillId="0" borderId="11" xfId="0" applyFont="1" applyBorder="1"/>
    <xf numFmtId="0" fontId="5" fillId="0" borderId="10" xfId="0" applyFont="1" applyBorder="1"/>
    <xf numFmtId="2" fontId="4" fillId="3" borderId="4" xfId="0" applyNumberFormat="1" applyFont="1" applyFill="1" applyBorder="1" applyAlignment="1">
      <alignment horizontal="center"/>
    </xf>
    <xf numFmtId="2" fontId="4" fillId="3" borderId="6" xfId="0" applyNumberFormat="1" applyFont="1" applyFill="1" applyBorder="1" applyAlignment="1">
      <alignment horizontal="center"/>
    </xf>
    <xf numFmtId="2" fontId="4" fillId="3" borderId="9" xfId="0" applyNumberFormat="1" applyFont="1" applyFill="1" applyBorder="1" applyAlignment="1">
      <alignment horizontal="center"/>
    </xf>
    <xf numFmtId="0" fontId="5" fillId="0" borderId="7" xfId="0" applyFont="1" applyBorder="1" applyAlignment="1">
      <alignment wrapText="1"/>
    </xf>
    <xf numFmtId="0" fontId="5" fillId="0" borderId="11" xfId="0" applyFont="1" applyBorder="1" applyAlignment="1">
      <alignment wrapText="1"/>
    </xf>
    <xf numFmtId="0" fontId="5" fillId="0" borderId="10" xfId="0" applyFont="1" applyBorder="1" applyAlignment="1">
      <alignment wrapText="1"/>
    </xf>
  </cellXfs>
  <cellStyles count="3">
    <cellStyle name="Hyperlink" xfId="2" builtinId="8"/>
    <cellStyle name="Input" xfId="1" builtinId="20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Style="combo" dx="22" fmlaRange="CourseOptions!$B$1:$B$6" noThreeD="1" sel="3" val="0"/>
</file>

<file path=xl/ctrlProps/ctrlProp10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11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12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13.xml><?xml version="1.0" encoding="utf-8"?>
<formControlPr xmlns="http://schemas.microsoft.com/office/spreadsheetml/2009/9/main" objectType="Drop" dropStyle="combo" dx="22" fmlaRange="CourseOptions!$B$18:$B$20" noThreeD="1" sel="2" val="0"/>
</file>

<file path=xl/ctrlProps/ctrlProp14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15.xml><?xml version="1.0" encoding="utf-8"?>
<formControlPr xmlns="http://schemas.microsoft.com/office/spreadsheetml/2009/9/main" objectType="Drop" dropStyle="combo" dx="22" fmlaRange="CourseOptions!$B$18:$B$20" noThreeD="1" sel="2" val="0"/>
</file>

<file path=xl/ctrlProps/ctrlProp16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17.xml><?xml version="1.0" encoding="utf-8"?>
<formControlPr xmlns="http://schemas.microsoft.com/office/spreadsheetml/2009/9/main" objectType="Drop" dropStyle="combo" dx="22" fmlaRange="CourseOptions!$B$18:$B$20" noThreeD="1" sel="2" val="0"/>
</file>

<file path=xl/ctrlProps/ctrlProp18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19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.xml><?xml version="1.0" encoding="utf-8"?>
<formControlPr xmlns="http://schemas.microsoft.com/office/spreadsheetml/2009/9/main" objectType="Drop" dropStyle="combo" dx="22" fmlaRange="CourseOptions!$B$23:$B$53" noThreeD="1" sel="1" val="0"/>
</file>

<file path=xl/ctrlProps/ctrlProp20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1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2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3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4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5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6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7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8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29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.xml><?xml version="1.0" encoding="utf-8"?>
<formControlPr xmlns="http://schemas.microsoft.com/office/spreadsheetml/2009/9/main" objectType="Drop" dropStyle="combo" dx="22" fmlaRange="CourseOptions!$B$23:$B$53" noThreeD="1" sel="3" val="2"/>
</file>

<file path=xl/ctrlProps/ctrlProp30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1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2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3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4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5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6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7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8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39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4.xml><?xml version="1.0" encoding="utf-8"?>
<formControlPr xmlns="http://schemas.microsoft.com/office/spreadsheetml/2009/9/main" objectType="Drop" dropStyle="combo" dx="22" fmlaRange="CourseOptions!$B$57:$B$72" noThreeD="1" sel="7" val="6"/>
</file>

<file path=xl/ctrlProps/ctrlProp40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41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42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43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44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45.xml><?xml version="1.0" encoding="utf-8"?>
<formControlPr xmlns="http://schemas.microsoft.com/office/spreadsheetml/2009/9/main" objectType="Drop" dropStyle="combo" dx="22" fmlaRange="CourseOptions!$B$18:$B$20" noThreeD="1" sel="2" val="0"/>
</file>

<file path=xl/ctrlProps/ctrlProp46.xml><?xml version="1.0" encoding="utf-8"?>
<formControlPr xmlns="http://schemas.microsoft.com/office/spreadsheetml/2009/9/main" objectType="Drop" dropStyle="combo" dx="22" fmlaRange="CourseOptions!$B$18:$B$20" noThreeD="1" sel="2" val="0"/>
</file>

<file path=xl/ctrlProps/ctrlProp47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48.xml><?xml version="1.0" encoding="utf-8"?>
<formControlPr xmlns="http://schemas.microsoft.com/office/spreadsheetml/2009/9/main" objectType="Drop" dropStyle="combo" dx="22" fmlaRange="CourseOptions!$B$23:$B$53" noThreeD="1" sel="2" val="0"/>
</file>

<file path=xl/ctrlProps/ctrlProp49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5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6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7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8.xml><?xml version="1.0" encoding="utf-8"?>
<formControlPr xmlns="http://schemas.microsoft.com/office/spreadsheetml/2009/9/main" objectType="Drop" dropStyle="combo" dx="22" fmlaRange="CourseOptions!$B$18:$B$20" noThreeD="1" sel="1" val="0"/>
</file>

<file path=xl/ctrlProps/ctrlProp9.xml><?xml version="1.0" encoding="utf-8"?>
<formControlPr xmlns="http://schemas.microsoft.com/office/spreadsheetml/2009/9/main" objectType="Drop" dropStyle="combo" dx="22" fmlaRange="CourseOptions!$B$18:$B$20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381866</xdr:colOff>
      <xdr:row>124</xdr:row>
      <xdr:rowOff>3464</xdr:rowOff>
    </xdr:from>
    <xdr:ext cx="2695575" cy="1984744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3088280" y="31762223"/>
          <a:ext cx="2695575" cy="1984744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en-US" sz="9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Legal Informatics:</a:t>
          </a:r>
        </a:p>
        <a:p>
          <a:r>
            <a:rPr lang="en-US" sz="1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The track consists of the following five courses :</a:t>
          </a:r>
          <a:endParaRPr lang="en-US" sz="10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sz="7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7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INFO-C 401 - Foundations in Legal Informatics (3 cr) (Offered every FA)</a:t>
          </a:r>
        </a:p>
        <a:p>
          <a:endParaRPr lang="en-US" sz="7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7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INFO-C 402 - Legal and Social Informatics of Security (3 cr) (Offered every SP)</a:t>
          </a:r>
        </a:p>
        <a:p>
          <a:endParaRPr lang="en-US" sz="7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7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INFO-C 403 - Electronic Discovery (3 cr) (Offered every FA)</a:t>
          </a:r>
        </a:p>
        <a:p>
          <a:endParaRPr lang="en-US" sz="7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7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INFO-C 404 - Litigation Support Systems and Courtroom Presentations (3 cr) (Offered every SU)</a:t>
          </a:r>
        </a:p>
        <a:p>
          <a:endParaRPr lang="en-US" sz="7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7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INFO-C 405 - Technology and the Law (3 cr) (Offered every SP)</a:t>
          </a:r>
        </a:p>
        <a:p>
          <a:endParaRPr lang="en-US" sz="700" b="0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64</xdr:row>
          <xdr:rowOff>31750</xdr:rowOff>
        </xdr:from>
        <xdr:to>
          <xdr:col>3</xdr:col>
          <xdr:colOff>298450</xdr:colOff>
          <xdr:row>64</xdr:row>
          <xdr:rowOff>279400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96</xdr:row>
          <xdr:rowOff>133350</xdr:rowOff>
        </xdr:from>
        <xdr:to>
          <xdr:col>2</xdr:col>
          <xdr:colOff>1085850</xdr:colOff>
          <xdr:row>96</xdr:row>
          <xdr:rowOff>527050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98</xdr:row>
          <xdr:rowOff>171450</xdr:rowOff>
        </xdr:from>
        <xdr:to>
          <xdr:col>2</xdr:col>
          <xdr:colOff>1098550</xdr:colOff>
          <xdr:row>98</xdr:row>
          <xdr:rowOff>584200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103</xdr:row>
          <xdr:rowOff>114300</xdr:rowOff>
        </xdr:from>
        <xdr:to>
          <xdr:col>9</xdr:col>
          <xdr:colOff>95250</xdr:colOff>
          <xdr:row>103</xdr:row>
          <xdr:rowOff>400050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11</xdr:row>
          <xdr:rowOff>76200</xdr:rowOff>
        </xdr:from>
        <xdr:to>
          <xdr:col>6</xdr:col>
          <xdr:colOff>12700</xdr:colOff>
          <xdr:row>11</xdr:row>
          <xdr:rowOff>241300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12</xdr:row>
          <xdr:rowOff>76200</xdr:rowOff>
        </xdr:from>
        <xdr:to>
          <xdr:col>6</xdr:col>
          <xdr:colOff>12700</xdr:colOff>
          <xdr:row>12</xdr:row>
          <xdr:rowOff>241300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13</xdr:row>
          <xdr:rowOff>76200</xdr:rowOff>
        </xdr:from>
        <xdr:to>
          <xdr:col>6</xdr:col>
          <xdr:colOff>12700</xdr:colOff>
          <xdr:row>13</xdr:row>
          <xdr:rowOff>241300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14</xdr:row>
          <xdr:rowOff>76200</xdr:rowOff>
        </xdr:from>
        <xdr:to>
          <xdr:col>6</xdr:col>
          <xdr:colOff>12700</xdr:colOff>
          <xdr:row>14</xdr:row>
          <xdr:rowOff>241300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15</xdr:row>
          <xdr:rowOff>76200</xdr:rowOff>
        </xdr:from>
        <xdr:to>
          <xdr:col>6</xdr:col>
          <xdr:colOff>12700</xdr:colOff>
          <xdr:row>15</xdr:row>
          <xdr:rowOff>241300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16</xdr:row>
          <xdr:rowOff>76200</xdr:rowOff>
        </xdr:from>
        <xdr:to>
          <xdr:col>6</xdr:col>
          <xdr:colOff>12700</xdr:colOff>
          <xdr:row>16</xdr:row>
          <xdr:rowOff>241300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17</xdr:row>
          <xdr:rowOff>76200</xdr:rowOff>
        </xdr:from>
        <xdr:to>
          <xdr:col>6</xdr:col>
          <xdr:colOff>12700</xdr:colOff>
          <xdr:row>17</xdr:row>
          <xdr:rowOff>241300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72</xdr:row>
          <xdr:rowOff>31750</xdr:rowOff>
        </xdr:from>
        <xdr:to>
          <xdr:col>6</xdr:col>
          <xdr:colOff>0</xdr:colOff>
          <xdr:row>73</xdr:row>
          <xdr:rowOff>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74</xdr:row>
          <xdr:rowOff>57150</xdr:rowOff>
        </xdr:from>
        <xdr:to>
          <xdr:col>6</xdr:col>
          <xdr:colOff>0</xdr:colOff>
          <xdr:row>74</xdr:row>
          <xdr:rowOff>222250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75</xdr:row>
          <xdr:rowOff>31750</xdr:rowOff>
        </xdr:from>
        <xdr:to>
          <xdr:col>6</xdr:col>
          <xdr:colOff>0</xdr:colOff>
          <xdr:row>75</xdr:row>
          <xdr:rowOff>190500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76</xdr:row>
          <xdr:rowOff>69850</xdr:rowOff>
        </xdr:from>
        <xdr:to>
          <xdr:col>6</xdr:col>
          <xdr:colOff>0</xdr:colOff>
          <xdr:row>76</xdr:row>
          <xdr:rowOff>228600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77</xdr:row>
          <xdr:rowOff>69850</xdr:rowOff>
        </xdr:from>
        <xdr:to>
          <xdr:col>6</xdr:col>
          <xdr:colOff>0</xdr:colOff>
          <xdr:row>77</xdr:row>
          <xdr:rowOff>228600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79</xdr:row>
          <xdr:rowOff>31750</xdr:rowOff>
        </xdr:from>
        <xdr:to>
          <xdr:col>6</xdr:col>
          <xdr:colOff>0</xdr:colOff>
          <xdr:row>79</xdr:row>
          <xdr:rowOff>190500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84</xdr:row>
          <xdr:rowOff>31750</xdr:rowOff>
        </xdr:from>
        <xdr:to>
          <xdr:col>6</xdr:col>
          <xdr:colOff>0</xdr:colOff>
          <xdr:row>84</xdr:row>
          <xdr:rowOff>190500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24</xdr:row>
          <xdr:rowOff>184150</xdr:rowOff>
        </xdr:from>
        <xdr:to>
          <xdr:col>6</xdr:col>
          <xdr:colOff>12700</xdr:colOff>
          <xdr:row>24</xdr:row>
          <xdr:rowOff>342900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25</xdr:row>
          <xdr:rowOff>76200</xdr:rowOff>
        </xdr:from>
        <xdr:to>
          <xdr:col>6</xdr:col>
          <xdr:colOff>12700</xdr:colOff>
          <xdr:row>25</xdr:row>
          <xdr:rowOff>241300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26</xdr:row>
          <xdr:rowOff>76200</xdr:rowOff>
        </xdr:from>
        <xdr:to>
          <xdr:col>6</xdr:col>
          <xdr:colOff>12700</xdr:colOff>
          <xdr:row>26</xdr:row>
          <xdr:rowOff>241300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27</xdr:row>
          <xdr:rowOff>76200</xdr:rowOff>
        </xdr:from>
        <xdr:to>
          <xdr:col>6</xdr:col>
          <xdr:colOff>12700</xdr:colOff>
          <xdr:row>27</xdr:row>
          <xdr:rowOff>241300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34</xdr:row>
          <xdr:rowOff>57150</xdr:rowOff>
        </xdr:from>
        <xdr:to>
          <xdr:col>6</xdr:col>
          <xdr:colOff>12700</xdr:colOff>
          <xdr:row>34</xdr:row>
          <xdr:rowOff>222250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35</xdr:row>
          <xdr:rowOff>76200</xdr:rowOff>
        </xdr:from>
        <xdr:to>
          <xdr:col>6</xdr:col>
          <xdr:colOff>12700</xdr:colOff>
          <xdr:row>35</xdr:row>
          <xdr:rowOff>241300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43</xdr:row>
          <xdr:rowOff>260350</xdr:rowOff>
        </xdr:from>
        <xdr:to>
          <xdr:col>5</xdr:col>
          <xdr:colOff>438150</xdr:colOff>
          <xdr:row>43</xdr:row>
          <xdr:rowOff>419100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44</xdr:row>
          <xdr:rowOff>190500</xdr:rowOff>
        </xdr:from>
        <xdr:to>
          <xdr:col>5</xdr:col>
          <xdr:colOff>438150</xdr:colOff>
          <xdr:row>44</xdr:row>
          <xdr:rowOff>355600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51</xdr:row>
          <xdr:rowOff>76200</xdr:rowOff>
        </xdr:from>
        <xdr:to>
          <xdr:col>6</xdr:col>
          <xdr:colOff>12700</xdr:colOff>
          <xdr:row>51</xdr:row>
          <xdr:rowOff>241300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52</xdr:row>
          <xdr:rowOff>76200</xdr:rowOff>
        </xdr:from>
        <xdr:to>
          <xdr:col>6</xdr:col>
          <xdr:colOff>12700</xdr:colOff>
          <xdr:row>52</xdr:row>
          <xdr:rowOff>241300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53</xdr:row>
          <xdr:rowOff>76200</xdr:rowOff>
        </xdr:from>
        <xdr:to>
          <xdr:col>6</xdr:col>
          <xdr:colOff>12700</xdr:colOff>
          <xdr:row>53</xdr:row>
          <xdr:rowOff>241300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54</xdr:row>
          <xdr:rowOff>76200</xdr:rowOff>
        </xdr:from>
        <xdr:to>
          <xdr:col>6</xdr:col>
          <xdr:colOff>12700</xdr:colOff>
          <xdr:row>54</xdr:row>
          <xdr:rowOff>241300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55</xdr:row>
          <xdr:rowOff>76200</xdr:rowOff>
        </xdr:from>
        <xdr:to>
          <xdr:col>6</xdr:col>
          <xdr:colOff>12700</xdr:colOff>
          <xdr:row>55</xdr:row>
          <xdr:rowOff>241300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63</xdr:row>
          <xdr:rowOff>31750</xdr:rowOff>
        </xdr:from>
        <xdr:to>
          <xdr:col>6</xdr:col>
          <xdr:colOff>0</xdr:colOff>
          <xdr:row>64</xdr:row>
          <xdr:rowOff>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64</xdr:row>
          <xdr:rowOff>260350</xdr:rowOff>
        </xdr:from>
        <xdr:to>
          <xdr:col>6</xdr:col>
          <xdr:colOff>12700</xdr:colOff>
          <xdr:row>64</xdr:row>
          <xdr:rowOff>419100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82</xdr:row>
          <xdr:rowOff>69850</xdr:rowOff>
        </xdr:from>
        <xdr:to>
          <xdr:col>6</xdr:col>
          <xdr:colOff>0</xdr:colOff>
          <xdr:row>82</xdr:row>
          <xdr:rowOff>228600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96</xdr:row>
          <xdr:rowOff>279400</xdr:rowOff>
        </xdr:from>
        <xdr:to>
          <xdr:col>6</xdr:col>
          <xdr:colOff>0</xdr:colOff>
          <xdr:row>96</xdr:row>
          <xdr:rowOff>438150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98</xdr:row>
          <xdr:rowOff>222250</xdr:rowOff>
        </xdr:from>
        <xdr:to>
          <xdr:col>5</xdr:col>
          <xdr:colOff>438150</xdr:colOff>
          <xdr:row>98</xdr:row>
          <xdr:rowOff>381000</xdr:rowOff>
        </xdr:to>
        <xdr:sp macro="" textlink="">
          <xdr:nvSpPr>
            <xdr:cNvPr id="1068" name="Drop Dow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106</xdr:row>
          <xdr:rowOff>19050</xdr:rowOff>
        </xdr:from>
        <xdr:to>
          <xdr:col>6</xdr:col>
          <xdr:colOff>0</xdr:colOff>
          <xdr:row>107</xdr:row>
          <xdr:rowOff>0</xdr:rowOff>
        </xdr:to>
        <xdr:sp macro="" textlink="">
          <xdr:nvSpPr>
            <xdr:cNvPr id="1069" name="Drop Dow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107</xdr:row>
          <xdr:rowOff>19050</xdr:rowOff>
        </xdr:from>
        <xdr:to>
          <xdr:col>6</xdr:col>
          <xdr:colOff>0</xdr:colOff>
          <xdr:row>108</xdr:row>
          <xdr:rowOff>0</xdr:rowOff>
        </xdr:to>
        <xdr:sp macro="" textlink="">
          <xdr:nvSpPr>
            <xdr:cNvPr id="1070" name="Drop Dow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108</xdr:row>
          <xdr:rowOff>19050</xdr:rowOff>
        </xdr:from>
        <xdr:to>
          <xdr:col>6</xdr:col>
          <xdr:colOff>0</xdr:colOff>
          <xdr:row>109</xdr:row>
          <xdr:rowOff>0</xdr:rowOff>
        </xdr:to>
        <xdr:sp macro="" textlink="">
          <xdr:nvSpPr>
            <xdr:cNvPr id="1071" name="Drop Dow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109</xdr:row>
          <xdr:rowOff>19050</xdr:rowOff>
        </xdr:from>
        <xdr:to>
          <xdr:col>6</xdr:col>
          <xdr:colOff>0</xdr:colOff>
          <xdr:row>110</xdr:row>
          <xdr:rowOff>0</xdr:rowOff>
        </xdr:to>
        <xdr:sp macro="" textlink="">
          <xdr:nvSpPr>
            <xdr:cNvPr id="1072" name="Drop Dow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110</xdr:row>
          <xdr:rowOff>19050</xdr:rowOff>
        </xdr:from>
        <xdr:to>
          <xdr:col>6</xdr:col>
          <xdr:colOff>0</xdr:colOff>
          <xdr:row>111</xdr:row>
          <xdr:rowOff>0</xdr:rowOff>
        </xdr:to>
        <xdr:sp macro="" textlink="">
          <xdr:nvSpPr>
            <xdr:cNvPr id="1073" name="Drop Dow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111</xdr:row>
          <xdr:rowOff>19050</xdr:rowOff>
        </xdr:from>
        <xdr:to>
          <xdr:col>6</xdr:col>
          <xdr:colOff>0</xdr:colOff>
          <xdr:row>112</xdr:row>
          <xdr:rowOff>0</xdr:rowOff>
        </xdr:to>
        <xdr:sp macro="" textlink="">
          <xdr:nvSpPr>
            <xdr:cNvPr id="1074" name="Drop Down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65690</xdr:colOff>
      <xdr:row>221</xdr:row>
      <xdr:rowOff>328449</xdr:rowOff>
    </xdr:from>
    <xdr:to>
      <xdr:col>4</xdr:col>
      <xdr:colOff>171552</xdr:colOff>
      <xdr:row>247</xdr:row>
      <xdr:rowOff>157655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90" y="51559811"/>
          <a:ext cx="2365586" cy="4992413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73</xdr:row>
          <xdr:rowOff>31750</xdr:rowOff>
        </xdr:from>
        <xdr:to>
          <xdr:col>6</xdr:col>
          <xdr:colOff>0</xdr:colOff>
          <xdr:row>74</xdr:row>
          <xdr:rowOff>0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83</xdr:row>
          <xdr:rowOff>57150</xdr:rowOff>
        </xdr:from>
        <xdr:to>
          <xdr:col>6</xdr:col>
          <xdr:colOff>0</xdr:colOff>
          <xdr:row>83</xdr:row>
          <xdr:rowOff>222250</xdr:rowOff>
        </xdr:to>
        <xdr:sp macro="" textlink="">
          <xdr:nvSpPr>
            <xdr:cNvPr id="1076" name="Drop Dow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80</xdr:row>
          <xdr:rowOff>88900</xdr:rowOff>
        </xdr:from>
        <xdr:to>
          <xdr:col>6</xdr:col>
          <xdr:colOff>0</xdr:colOff>
          <xdr:row>80</xdr:row>
          <xdr:rowOff>247650</xdr:rowOff>
        </xdr:to>
        <xdr:sp macro="" textlink="">
          <xdr:nvSpPr>
            <xdr:cNvPr id="1078" name="Drop Dow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81</xdr:row>
          <xdr:rowOff>76200</xdr:rowOff>
        </xdr:from>
        <xdr:to>
          <xdr:col>6</xdr:col>
          <xdr:colOff>0</xdr:colOff>
          <xdr:row>81</xdr:row>
          <xdr:rowOff>241300</xdr:rowOff>
        </xdr:to>
        <xdr:sp macro="" textlink="">
          <xdr:nvSpPr>
            <xdr:cNvPr id="1079" name="Drop Down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78</xdr:row>
          <xdr:rowOff>69850</xdr:rowOff>
        </xdr:from>
        <xdr:to>
          <xdr:col>6</xdr:col>
          <xdr:colOff>0</xdr:colOff>
          <xdr:row>78</xdr:row>
          <xdr:rowOff>228600</xdr:rowOff>
        </xdr:to>
        <xdr:sp macro="" textlink="">
          <xdr:nvSpPr>
            <xdr:cNvPr id="1080" name="Drop Dow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270</xdr:row>
      <xdr:rowOff>153866</xdr:rowOff>
    </xdr:from>
    <xdr:to>
      <xdr:col>10</xdr:col>
      <xdr:colOff>473348</xdr:colOff>
      <xdr:row>294</xdr:row>
      <xdr:rowOff>153864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465" t="28344" r="10917" b="3519"/>
        <a:stretch/>
      </xdr:blipFill>
      <xdr:spPr>
        <a:xfrm>
          <a:off x="0" y="54219231"/>
          <a:ext cx="5770713" cy="4571998"/>
        </a:xfrm>
        <a:prstGeom prst="rect">
          <a:avLst/>
        </a:prstGeom>
      </xdr:spPr>
    </xdr:pic>
    <xdr:clientData/>
  </xdr:twoCellAnchor>
  <xdr:oneCellAnchor>
    <xdr:from>
      <xdr:col>0</xdr:col>
      <xdr:colOff>131884</xdr:colOff>
      <xdr:row>123</xdr:row>
      <xdr:rowOff>183171</xdr:rowOff>
    </xdr:from>
    <xdr:ext cx="2725616" cy="403380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131884" y="31507432"/>
          <a:ext cx="2725616" cy="4033807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en-US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Business</a:t>
          </a:r>
          <a:r>
            <a:rPr lang="en-US" sz="3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r>
            <a:rPr lang="en-US" sz="600" b="1"/>
            <a:t>Core Learning Outcome 1: Demonstrate knowledge and skills in accounting and bookkeeping (any one of the following three courses).</a:t>
          </a:r>
          <a:endParaRPr lang="en-US" sz="600"/>
        </a:p>
        <a:p>
          <a:r>
            <a:rPr lang="en-US" sz="600"/>
            <a:t>  </a:t>
          </a:r>
          <a:r>
            <a:rPr lang="en-US" sz="600" strike="sngStrike">
              <a:effectLst/>
            </a:rPr>
            <a:t>BUS-A 200  Foundations of Accounting (P: None) </a:t>
          </a:r>
          <a:r>
            <a:rPr lang="en-US" sz="600">
              <a:solidFill>
                <a:srgbClr val="FF0000"/>
              </a:solidFill>
              <a:effectLst/>
            </a:rPr>
            <a:t>REMOVED on 4/5/2021</a:t>
          </a:r>
          <a:endParaRPr lang="en-US" sz="600">
            <a:solidFill>
              <a:srgbClr val="FF0000"/>
            </a:solidFill>
          </a:endParaRPr>
        </a:p>
        <a:p>
          <a:r>
            <a:rPr lang="en-US" sz="600"/>
            <a:t>  BUS-A 201  Introduction to Financial Accounting (P: None at IUSB, BUS-A100 at IUPUI)</a:t>
          </a:r>
        </a:p>
        <a:p>
          <a:r>
            <a:rPr lang="en-US" sz="600"/>
            <a:t>  BUS-A 202  Introduction to Managerial Accounting (P: BUS-A 201, BUS-A100 at IUPUI)</a:t>
          </a:r>
        </a:p>
        <a:p>
          <a:r>
            <a:rPr lang="en-US" sz="600"/>
            <a:t> </a:t>
          </a:r>
        </a:p>
        <a:p>
          <a:r>
            <a:rPr lang="en-US" sz="600" b="1"/>
            <a:t>Core Learning Outcome 2: Demonstrate knowledge and skills in business and management.</a:t>
          </a:r>
          <a:endParaRPr lang="en-US" sz="600"/>
        </a:p>
        <a:p>
          <a:r>
            <a:rPr lang="en-US" sz="600"/>
            <a:t>  BUS-J 404 Business and Society (P: none)</a:t>
          </a:r>
        </a:p>
        <a:p>
          <a:r>
            <a:rPr lang="en-US" sz="600"/>
            <a:t> </a:t>
          </a:r>
        </a:p>
        <a:p>
          <a:r>
            <a:rPr lang="en-US" sz="600" b="1"/>
            <a:t>Core Learning Outcome 3: Demonstrate knowledge and skills in marketing (any one of the following two courses).</a:t>
          </a:r>
          <a:endParaRPr lang="en-US" sz="600"/>
        </a:p>
        <a:p>
          <a:r>
            <a:rPr lang="en-US" sz="600"/>
            <a:t>  BUS-M 300 Introduction to Marketing (P: none)</a:t>
          </a:r>
        </a:p>
        <a:p>
          <a:r>
            <a:rPr lang="en-US" sz="600"/>
            <a:t>  BUS-M 301 Introduction to Marketing Management (P: ECON-E 103)</a:t>
          </a:r>
        </a:p>
        <a:p>
          <a:r>
            <a:rPr lang="en-US" sz="600"/>
            <a:t> </a:t>
          </a:r>
        </a:p>
        <a:p>
          <a:r>
            <a:rPr lang="en-US" sz="600" b="1"/>
            <a:t>Core Learning Outcome 4: Demonstrate knowledge and skills in human resource management.</a:t>
          </a:r>
          <a:endParaRPr lang="en-US" sz="600"/>
        </a:p>
        <a:p>
          <a:r>
            <a:rPr lang="en-US" sz="600"/>
            <a:t>  BUS-Z 440 Personnel - Human Resource Management (P: BUS-Z 302)</a:t>
          </a:r>
        </a:p>
        <a:p>
          <a:r>
            <a:rPr lang="en-US" sz="600"/>
            <a:t> </a:t>
          </a:r>
        </a:p>
        <a:p>
          <a:r>
            <a:rPr lang="en-US" sz="600" b="1"/>
            <a:t>Core Learning Outcome 5: Demonstrate knowledge and skills in financial management (any one of the following two courses).</a:t>
          </a:r>
          <a:endParaRPr lang="en-US" sz="600"/>
        </a:p>
        <a:p>
          <a:r>
            <a:rPr lang="en-US" sz="600"/>
            <a:t>  BUS-F 301 Financial Management (P: BUS-A 201 or BUS-A 205)</a:t>
          </a:r>
        </a:p>
        <a:p>
          <a:r>
            <a:rPr lang="en-US" sz="600"/>
            <a:t>  BUS-F 302 Financial Decision Making (P: BUS-F 301)</a:t>
          </a:r>
        </a:p>
        <a:p>
          <a:r>
            <a:rPr lang="en-US" sz="600"/>
            <a:t> </a:t>
          </a:r>
        </a:p>
        <a:p>
          <a:r>
            <a:rPr lang="en-US" sz="600" b="1"/>
            <a:t>Core Learning Outcome 6: Demonstrate knowledge and skills in operations/supply chain management (any one of the following two courses).</a:t>
          </a:r>
          <a:endParaRPr lang="en-US" sz="600"/>
        </a:p>
        <a:p>
          <a:r>
            <a:rPr lang="en-US" sz="600"/>
            <a:t>  BUS-P 301 Operations Management (P: BUS-K 321, ECON-E 270)</a:t>
          </a:r>
        </a:p>
        <a:p>
          <a:r>
            <a:rPr lang="en-US" sz="600"/>
            <a:t>  BUS-P 421 Supply Chain Management (P: Not provided at IUPUI, BUS-P301 at IUPUC, ENG-W 231 OR ENG-W 234, AND SPCH-S 121 at IUS, I-Core at IUB)</a:t>
          </a:r>
        </a:p>
        <a:p>
          <a:r>
            <a:rPr lang="en-US" sz="600"/>
            <a:t> </a:t>
          </a:r>
        </a:p>
        <a:p>
          <a:r>
            <a:rPr lang="en-US" sz="600">
              <a:effectLst/>
            </a:rPr>
            <a:t>Prerequisites: </a:t>
          </a:r>
          <a:endParaRPr lang="en-US" sz="600"/>
        </a:p>
        <a:p>
          <a:r>
            <a:rPr lang="en-US" sz="600">
              <a:effectLst/>
            </a:rPr>
            <a:t>For BUS-M 301: ECON 103</a:t>
          </a:r>
          <a:br>
            <a:rPr lang="en-US" sz="600">
              <a:effectLst/>
            </a:rPr>
          </a:br>
          <a:endParaRPr lang="en-US" sz="600"/>
        </a:p>
        <a:p>
          <a:r>
            <a:rPr lang="en-US" sz="600">
              <a:effectLst/>
            </a:rPr>
            <a:t>For BUS-Z 440: BUS-Z 302</a:t>
          </a:r>
          <a:endParaRPr lang="en-US" sz="600"/>
        </a:p>
        <a:p>
          <a:r>
            <a:rPr lang="en-US" sz="600">
              <a:effectLst/>
            </a:rPr>
            <a:t>For BUS-P 301: BUS-K 321 or ECON-E 270</a:t>
          </a:r>
          <a:endParaRPr lang="en-US" sz="600"/>
        </a:p>
        <a:p>
          <a:r>
            <a:rPr lang="en-US" sz="600">
              <a:effectLst/>
            </a:rPr>
            <a:t>For BUS-P 421: ENG-W 231 OR ENG-W 234, AND SPCH-S 121</a:t>
          </a:r>
          <a:endParaRPr lang="en-US" sz="600"/>
        </a:p>
      </xdr:txBody>
    </xdr:sp>
    <xdr:clientData/>
  </xdr:oneCellAnchor>
  <xdr:oneCellAnchor>
    <xdr:from>
      <xdr:col>10</xdr:col>
      <xdr:colOff>373514</xdr:colOff>
      <xdr:row>124</xdr:row>
      <xdr:rowOff>28284</xdr:rowOff>
    </xdr:from>
    <xdr:ext cx="2725616" cy="5045098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5926480" y="31787043"/>
          <a:ext cx="2725616" cy="504509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en-US" sz="11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Health Information Management</a:t>
          </a:r>
          <a:endParaRPr lang="en-US" sz="3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LO1 - Students will demonstrate expertise in medical terminology (Pick any one of the following courses) -		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HIM-M330 Medical Terminology (3 cr.) 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HIM-M195 Medical Terminology (3 cr.)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AHLT-M195 Medical Terminology (3 cr.)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AHLT-M 330 Medical Terminology (3 cr.)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LO2 - Students will develop familiarity with concepts in health information management (Pick any one of the following courses) -		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HIM-M108  Introduction to Health Information Management (3 cr.) 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HIM-M101 Introduction to Health Records (3 cr.)  P:  M195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AHLT-M192 Introduction to Health Information Management and Reimbursement (2 – 3 cr)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AHLT-M392 Introduction to Health Information Management and Reimbursement (2-3 cr) OR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HIM-M108 Introduction to Health Information Management (3 cr)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LO3 - Students will demonstrate expertise in healthcare information requirements and standards (Pick any one of the following courses) -	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HIM-M325 Healthcare Information Requirements and Standards I (3 cr.) (P: None)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HIM-M301 Healthcare Quality and Information Management (3 cr.)  P: M195, M101, M107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HIM-M325 Healthcare Information Requirements and Standards I (3 cr.) (P: None)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LO4 - Students will demonstrate expertise in analysis of health information</a:t>
          </a:r>
          <a:r>
            <a:rPr lang="en-US" sz="6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(Pick any one of the following courses) -	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HIM-M425 Quantitative Analysis of Health Information (3 cr.) (P: None)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HIM-M107 Computer Applications in Health Information Technology  (3 cr.) Co-req. M101</a:t>
          </a:r>
        </a:p>
        <a:p>
          <a:endParaRPr lang="en-US" sz="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can complete any one of the following two learning outcomes LO5 or LO6.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LO5 - Students will demonstrate expertise in pathophysiology and pharmacology (Students must take both the following courses to meet LO5) 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 M350  and Pathophysiology and Pharmacology for HIM I (3 cr.) (Prerequisite – None)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 M351 Pathophysiology and Pharmacology for HIM II (3 cr.) (Prerequisite – HIM M350)</a:t>
          </a:r>
        </a:p>
        <a:p>
          <a:endParaRPr lang="en-US" sz="6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r>
            <a:rPr lang="en-US" sz="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LO6 - Students will develop familiarity with electronic health information record systems		</a:t>
          </a:r>
        </a:p>
        <a:p>
          <a:r>
            <a:rPr lang="en-US" sz="6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HIM-M410 Computer Systems in Healthcare (3 cr.)  Prereq. M195, M101, M107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97</xdr:row>
          <xdr:rowOff>152400</xdr:rowOff>
        </xdr:from>
        <xdr:to>
          <xdr:col>2</xdr:col>
          <xdr:colOff>1098550</xdr:colOff>
          <xdr:row>97</xdr:row>
          <xdr:rowOff>565150</xdr:rowOff>
        </xdr:to>
        <xdr:sp macro="" textlink="">
          <xdr:nvSpPr>
            <xdr:cNvPr id="1081" name="Drop Down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12700</xdr:colOff>
          <xdr:row>97</xdr:row>
          <xdr:rowOff>279400</xdr:rowOff>
        </xdr:from>
        <xdr:to>
          <xdr:col>6</xdr:col>
          <xdr:colOff>0</xdr:colOff>
          <xdr:row>97</xdr:row>
          <xdr:rowOff>438150</xdr:rowOff>
        </xdr:to>
        <xdr:sp macro="" textlink="">
          <xdr:nvSpPr>
            <xdr:cNvPr id="1082" name="Drop Dow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248549</xdr:colOff>
      <xdr:row>221</xdr:row>
      <xdr:rowOff>32845</xdr:rowOff>
    </xdr:from>
    <xdr:to>
      <xdr:col>12</xdr:col>
      <xdr:colOff>199002</xdr:colOff>
      <xdr:row>247</xdr:row>
      <xdr:rowOff>180194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08273" y="51264207"/>
          <a:ext cx="4108608" cy="5310556"/>
        </a:xfrm>
        <a:prstGeom prst="rect">
          <a:avLst/>
        </a:prstGeom>
      </xdr:spPr>
    </xdr:pic>
    <xdr:clientData/>
  </xdr:twoCellAnchor>
  <xdr:oneCellAnchor>
    <xdr:from>
      <xdr:col>0</xdr:col>
      <xdr:colOff>125556</xdr:colOff>
      <xdr:row>146</xdr:row>
      <xdr:rowOff>8658</xdr:rowOff>
    </xdr:from>
    <xdr:ext cx="2725616" cy="481445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125556" y="35714419"/>
          <a:ext cx="2725616" cy="481445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en-US" sz="14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Sustainability</a:t>
          </a:r>
          <a:r>
            <a:rPr lang="en-US" sz="5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r>
            <a:rPr 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Core Learning Outcome 1: Students will demonstrate knowledge of how environment, society and economy are interrelated</a:t>
          </a:r>
        </a:p>
        <a:p>
          <a:endParaRPr lang="en-US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  SUST-S 301 Foundations of Sustainability Studies </a:t>
          </a:r>
          <a:r>
            <a:rPr 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(3 cr.) (P: None)</a:t>
          </a:r>
        </a:p>
        <a:p>
          <a:r>
            <a:rPr 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Core Learning Outcome 2: Students will apply principles of sustainability to innovatively solve problems and implement sustainable practices. -(9 cr) with at least one course in the sciences and one course in the social science/cultural/economics area:</a:t>
          </a:r>
        </a:p>
        <a:p>
          <a:endParaRPr lang="en-US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Science course options: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AHLT-H 331 Environmental Health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GEOL-G 185 Global Environmental Change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GEOG-G 315 Environmental Conservation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GEOL-G 400 Energy: Sources and Needs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GEOL-G 476 Climate Change Science</a:t>
          </a:r>
        </a:p>
        <a:p>
          <a:endParaRPr lang="en-US" sz="800" b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Social Sciences, Cultural, Economic course options: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BUS-B 399 Business and Society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GEOG-G 338 Geographic Information Systems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PHIL-P 306 Business Ethics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POLS-Y 307 Urban Politics</a:t>
          </a:r>
        </a:p>
        <a:p>
          <a:r>
            <a:rPr lang="en-US" sz="8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SOC-S 308 Global Society</a:t>
          </a:r>
        </a:p>
        <a:p>
          <a:r>
            <a:rPr lang="en-US" sz="800" b="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  SUST-B 399 Sustainable Food Systems (Face to face only)</a:t>
          </a:r>
        </a:p>
        <a:p>
          <a:endParaRPr lang="en-US" sz="8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8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Core Learning Outcome 3: Students will apply sustainability principles to work and  career choices. (Pick one of the following courses)</a:t>
          </a:r>
          <a:endParaRPr lang="en-US" sz="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</a:p>
        <a:p>
          <a:r>
            <a:rPr 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lang="en-US" sz="800">
              <a:solidFill>
                <a:srgbClr val="FFC000"/>
              </a:solidFill>
              <a:effectLst/>
              <a:latin typeface="+mn-lt"/>
              <a:ea typeface="+mn-ea"/>
              <a:cs typeface="+mn-cs"/>
            </a:rPr>
            <a:t>SUST-C 490 Sustainability Practicum (3 cr.)</a:t>
          </a:r>
        </a:p>
        <a:p>
          <a:r>
            <a:rPr 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SUST-S 491 Internship in Sustainability (3 cr.)</a:t>
          </a:r>
        </a:p>
        <a:p>
          <a:endParaRPr lang="en-US" sz="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10</xdr:col>
      <xdr:colOff>355070</xdr:colOff>
      <xdr:row>152</xdr:row>
      <xdr:rowOff>33659</xdr:rowOff>
    </xdr:from>
    <xdr:ext cx="2725616" cy="387612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5908036" y="36942487"/>
          <a:ext cx="2725616" cy="387612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en-U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Enterprise Resource Planning (ERP)</a:t>
          </a:r>
          <a:endParaRPr lang="en-US" sz="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LO1 - Students will demonstrate knowledge and skills in accounting and bookkeeping-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BUS-A 201 Introduction to Financial Accounting (3 cr.) (P: None)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LO2 - Students will develop familiarity with concepts in Information Systems -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BUS-K 321 Management of Information Technology  (3 cr.) (P: BUS-K201)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LO3 - Students will demonstrate knowledge and skills in functional areas of business (Pick two of the following courses) -	</a:t>
          </a:r>
        </a:p>
        <a:p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BUS-M 300</a:t>
          </a:r>
          <a:r>
            <a:rPr lang="en-US" sz="7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Introduction to Marketing (3 cr.) (P: None)</a:t>
          </a:r>
        </a:p>
        <a:p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BUS-F 301 Financial Managment (3 cr.) P: BUS-A 201</a:t>
          </a:r>
        </a:p>
        <a:p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BUS-P 301 Operations Management (3 cr.) P: BUS-K 321, ECON-E 270.</a:t>
          </a:r>
        </a:p>
        <a:p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BUS-P 421 Supply Chain Management (3 cr.) P:  (F371, M371, P371, Z371 with C or better in each)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LO4 - Students will demonstrate knowledge and skills in ERP Operations-</a:t>
          </a:r>
        </a:p>
        <a:p>
          <a:endParaRPr lang="en-US" sz="7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BUS-K 301 Enterprise Resource Planning (3 cr.) (P: BUS-K201)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r>
            <a:rPr lang="en-US" sz="7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LO5 - Students will demonstrate knowledge and skills in ERP Programming and Configuration (take one classes from below) -</a:t>
          </a:r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BUS-K 440 Business Intelligence (3 cr.) P: BUS-K 321.</a:t>
          </a:r>
        </a:p>
        <a:p>
          <a:r>
            <a:rPr lang="en-US" sz="7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BUS-S 435 Advanced Topics in Computer Information Systems (3 cr.) P: BUS-K 301, BUS-K 321, BUS-S 310. (ERP related, consult academic advisor)</a:t>
          </a:r>
        </a:p>
      </xdr:txBody>
    </xdr:sp>
    <xdr:clientData/>
  </xdr:oneCellAnchor>
  <xdr:twoCellAnchor>
    <xdr:from>
      <xdr:col>21</xdr:col>
      <xdr:colOff>571500</xdr:colOff>
      <xdr:row>0</xdr:row>
      <xdr:rowOff>178469</xdr:rowOff>
    </xdr:from>
    <xdr:to>
      <xdr:col>26</xdr:col>
      <xdr:colOff>554935</xdr:colOff>
      <xdr:row>12</xdr:row>
      <xdr:rowOff>95612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4075" y="178469"/>
          <a:ext cx="4536385" cy="2241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331304</xdr:colOff>
      <xdr:row>5</xdr:row>
      <xdr:rowOff>107674</xdr:rowOff>
    </xdr:from>
    <xdr:to>
      <xdr:col>21</xdr:col>
      <xdr:colOff>571500</xdr:colOff>
      <xdr:row>8</xdr:row>
      <xdr:rowOff>107674</xdr:rowOff>
    </xdr:to>
    <xdr:cxnSp macro="">
      <xdr:nvCxnSpPr>
        <xdr:cNvPr id="62" name="Straight Arrow Connector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/>
      </xdr:nvCxnSpPr>
      <xdr:spPr>
        <a:xfrm>
          <a:off x="12380429" y="1098274"/>
          <a:ext cx="1173646" cy="571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0</xdr:colOff>
      <xdr:row>221</xdr:row>
      <xdr:rowOff>0</xdr:rowOff>
    </xdr:from>
    <xdr:to>
      <xdr:col>27</xdr:col>
      <xdr:colOff>495300</xdr:colOff>
      <xdr:row>249</xdr:row>
      <xdr:rowOff>47625</xdr:rowOff>
    </xdr:to>
    <xdr:sp macro="" textlink="">
      <xdr:nvSpPr>
        <xdr:cNvPr id="1083" name="AutoShape 59" descr="Prereq Hierarchy Starting 2/22/2021">
          <a:extLst>
            <a:ext uri="{FF2B5EF4-FFF2-40B4-BE49-F238E27FC236}">
              <a16:creationId xmlns:a16="http://schemas.microsoft.com/office/drawing/2014/main" id="{90A48CFE-2345-47D7-A20B-7892350232FB}"/>
            </a:ext>
          </a:extLst>
        </xdr:cNvPr>
        <xdr:cNvSpPr>
          <a:spLocks noChangeAspect="1" noChangeArrowheads="1"/>
        </xdr:cNvSpPr>
      </xdr:nvSpPr>
      <xdr:spPr bwMode="auto">
        <a:xfrm>
          <a:off x="7153275" y="51225450"/>
          <a:ext cx="9944100" cy="559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683477</xdr:colOff>
      <xdr:row>221</xdr:row>
      <xdr:rowOff>131379</xdr:rowOff>
    </xdr:from>
    <xdr:to>
      <xdr:col>21</xdr:col>
      <xdr:colOff>6569</xdr:colOff>
      <xdr:row>248</xdr:row>
      <xdr:rowOff>6569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E173F315-D611-5963-BDDB-52163C169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356" y="51362741"/>
          <a:ext cx="5333696" cy="5228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712853</xdr:colOff>
      <xdr:row>250</xdr:row>
      <xdr:rowOff>19707</xdr:rowOff>
    </xdr:from>
    <xdr:to>
      <xdr:col>21</xdr:col>
      <xdr:colOff>37442</xdr:colOff>
      <xdr:row>265</xdr:row>
      <xdr:rowOff>157655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EB515B-6EE7-D8C7-2BF9-D566287DB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0732" y="56985776"/>
          <a:ext cx="5335193" cy="2995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71</xdr:row>
      <xdr:rowOff>0</xdr:rowOff>
    </xdr:from>
    <xdr:to>
      <xdr:col>20</xdr:col>
      <xdr:colOff>321575</xdr:colOff>
      <xdr:row>91</xdr:row>
      <xdr:rowOff>32845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521A7662-4E85-44F8-BC2A-FD425BEF2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7879" y="18852931"/>
          <a:ext cx="5333696" cy="5228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363484</xdr:colOff>
      <xdr:row>135</xdr:row>
      <xdr:rowOff>109481</xdr:rowOff>
    </xdr:from>
    <xdr:ext cx="2725616" cy="444938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2946A5F-C56A-4AA1-81BC-7595DAD62547}"/>
            </a:ext>
          </a:extLst>
        </xdr:cNvPr>
        <xdr:cNvSpPr txBox="1"/>
      </xdr:nvSpPr>
      <xdr:spPr>
        <a:xfrm>
          <a:off x="3069898" y="33891481"/>
          <a:ext cx="2725616" cy="4449381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en-U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Game Development</a:t>
          </a:r>
          <a:endParaRPr lang="en-US" sz="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700" b="1"/>
            <a:t>SLO 1.</a:t>
          </a:r>
          <a:r>
            <a:rPr lang="en-US" sz="700"/>
            <a:t> (3cr.). Students will demonstrate the ability to use programming tools in the development of games.</a:t>
          </a:r>
        </a:p>
        <a:p>
          <a:r>
            <a:rPr lang="en-US" sz="700"/>
            <a:t>Select one from the following:</a:t>
          </a:r>
        </a:p>
        <a:p>
          <a:r>
            <a:rPr lang="en-US" sz="700"/>
            <a:t>INFO-I254 2D Games Programming</a:t>
          </a:r>
        </a:p>
        <a:p>
          <a:r>
            <a:rPr lang="en-US" sz="700"/>
            <a:t>NEWM-N 230 Introduction to Game Design and Development</a:t>
          </a:r>
        </a:p>
        <a:p>
          <a:r>
            <a:rPr lang="en-US" sz="700"/>
            <a:t>NEWM-N 232 Introduction to Gameplay Programming</a:t>
          </a:r>
        </a:p>
        <a:p>
          <a:endParaRPr lang="en-US" sz="700"/>
        </a:p>
        <a:p>
          <a:r>
            <a:rPr lang="en-US" sz="700" b="1"/>
            <a:t>SLO 2</a:t>
          </a:r>
          <a:r>
            <a:rPr lang="en-US" sz="700"/>
            <a:t>. (3cr.) Students will demonstrate the ability to apply design principles to game development.</a:t>
          </a:r>
        </a:p>
        <a:p>
          <a:r>
            <a:rPr lang="en-US" sz="700"/>
            <a:t>Select one from the following:</a:t>
          </a:r>
        </a:p>
        <a:p>
          <a:r>
            <a:rPr lang="en-US" sz="700"/>
            <a:t>NEWM-N 131 Game On! A History of Video Games</a:t>
          </a:r>
        </a:p>
        <a:p>
          <a:r>
            <a:rPr lang="en-US" sz="700"/>
            <a:t>NEWM-N 140 History of Animation</a:t>
          </a:r>
        </a:p>
        <a:p>
          <a:r>
            <a:rPr lang="en-US" sz="700"/>
            <a:t>INMS-N 212 Interactive Game Design 1</a:t>
          </a:r>
        </a:p>
        <a:p>
          <a:r>
            <a:rPr lang="en-US" sz="700"/>
            <a:t>INMS-N 201 Digital 3D Art and Design 1</a:t>
          </a:r>
        </a:p>
        <a:p>
          <a:r>
            <a:rPr lang="en-US" sz="700"/>
            <a:t>INMS-N 301 Digital 3D art and Design 1</a:t>
          </a:r>
        </a:p>
        <a:p>
          <a:endParaRPr lang="en-US" sz="700"/>
        </a:p>
        <a:p>
          <a:r>
            <a:rPr lang="en-US" sz="700" b="1"/>
            <a:t>SLO 3</a:t>
          </a:r>
          <a:r>
            <a:rPr lang="en-US" sz="700"/>
            <a:t>. (9cr.) Students will practice game programming, design, production, or development at a professional level.</a:t>
          </a:r>
        </a:p>
        <a:p>
          <a:r>
            <a:rPr lang="en-US" sz="700"/>
            <a:t>Choose 3 courses at intermediate or advanced level from the following:</a:t>
          </a:r>
        </a:p>
        <a:p>
          <a:r>
            <a:rPr lang="en-US" sz="700"/>
            <a:t>NEWM-N 202 Digital Storytelling</a:t>
          </a:r>
        </a:p>
        <a:p>
          <a:r>
            <a:rPr lang="en-US" sz="700"/>
            <a:t>NEWM-N 205 History of Video Games 2 (summer)</a:t>
          </a:r>
        </a:p>
        <a:p>
          <a:r>
            <a:rPr lang="en-US" sz="700"/>
            <a:t>INFO-I310 Multimedia Arts and Technology</a:t>
          </a:r>
        </a:p>
        <a:p>
          <a:r>
            <a:rPr lang="en-US" sz="700"/>
            <a:t>INFO-I355 3D Games Programming</a:t>
          </a:r>
        </a:p>
        <a:p>
          <a:r>
            <a:rPr lang="en-US" sz="700"/>
            <a:t>CSCI-N 355 Introduction to Virtual Reality</a:t>
          </a:r>
        </a:p>
        <a:p>
          <a:r>
            <a:rPr lang="en-US" sz="700"/>
            <a:t>INMS-N 302 Digital 3D Art and Design 2</a:t>
          </a:r>
        </a:p>
        <a:p>
          <a:r>
            <a:rPr lang="en-US" sz="700"/>
            <a:t>INMS-N 303 Digital 3D Art and Design 3</a:t>
          </a:r>
        </a:p>
        <a:p>
          <a:r>
            <a:rPr lang="en-US" sz="700"/>
            <a:t>INMS-N 313 Interactive Game Design 2</a:t>
          </a:r>
        </a:p>
        <a:p>
          <a:r>
            <a:rPr lang="en-US" sz="700"/>
            <a:t>INMS-N 369 Interactive Multimedia</a:t>
          </a:r>
        </a:p>
        <a:p>
          <a:r>
            <a:rPr lang="en-US" sz="700"/>
            <a:t>CSCI-C 490 Games Programming and Design</a:t>
          </a:r>
        </a:p>
        <a:p>
          <a:r>
            <a:rPr lang="en-US" sz="700"/>
            <a:t>CSCI-N 451 Web Game Development</a:t>
          </a:r>
        </a:p>
        <a:p>
          <a:r>
            <a:rPr lang="en-US" sz="700"/>
            <a:t>NEWM-N 485 Creature and Character Design 2 (summer)</a:t>
          </a:r>
        </a:p>
        <a:p>
          <a:r>
            <a:rPr lang="en-US" sz="700"/>
            <a:t>INFO-I 456 Integrated Games Development</a:t>
          </a:r>
        </a:p>
        <a:p>
          <a:r>
            <a:rPr lang="en-US" sz="700"/>
            <a:t>INMS-N 414 Interactive Game Design 3</a:t>
          </a:r>
        </a:p>
        <a:p>
          <a:r>
            <a:rPr lang="en-US" sz="700"/>
            <a:t>INFO-C 342/CSCI-C490 Mobile Applications Development</a:t>
          </a:r>
        </a:p>
        <a:p>
          <a:r>
            <a:rPr lang="en-US" sz="700"/>
            <a:t>A course cannot be counted both for the track and as an Informatics elective. Additional courses can count towards the requirements with the approval of the program director.</a:t>
          </a:r>
        </a:p>
      </xdr:txBody>
    </xdr:sp>
    <xdr:clientData/>
  </xdr:oneCellAnchor>
  <xdr:oneCellAnchor>
    <xdr:from>
      <xdr:col>5</xdr:col>
      <xdr:colOff>367862</xdr:colOff>
      <xdr:row>161</xdr:row>
      <xdr:rowOff>4378</xdr:rowOff>
    </xdr:from>
    <xdr:ext cx="2725616" cy="458513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7965F7B-8F2D-40DF-A567-69CA2E9D4D56}"/>
            </a:ext>
          </a:extLst>
        </xdr:cNvPr>
        <xdr:cNvSpPr txBox="1"/>
      </xdr:nvSpPr>
      <xdr:spPr>
        <a:xfrm>
          <a:off x="3074276" y="38568585"/>
          <a:ext cx="2725616" cy="4585139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en-US" sz="1200" b="1" i="0" u="none" strike="noStrike">
              <a:solidFill>
                <a:schemeClr val="dk1"/>
              </a:solidFill>
              <a:latin typeface="+mn-lt"/>
              <a:ea typeface="+mn-ea"/>
              <a:cs typeface="+mn-cs"/>
            </a:rPr>
            <a:t>Web Development</a:t>
          </a:r>
          <a:endParaRPr lang="en-US" sz="400" b="1" i="0" u="none" strike="noStrike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700" b="1"/>
            <a:t>LO1 - Student will be able to Design and Implement Client-side Web Applications</a:t>
          </a:r>
          <a:endParaRPr lang="en-US" sz="700"/>
        </a:p>
        <a:p>
          <a:r>
            <a:rPr lang="en-US" sz="700"/>
            <a:t>Pick one course from the list below, or with the approval of the program director. (Prereq: INFO-C 112, or INFO-I 101, or Instructor consent)</a:t>
          </a:r>
        </a:p>
        <a:p>
          <a:r>
            <a:rPr lang="en-US" sz="700"/>
            <a:t>INFO-I 213 Web Site Design and Development</a:t>
          </a:r>
        </a:p>
        <a:p>
          <a:r>
            <a:rPr lang="en-US" sz="700"/>
            <a:t>CSCI-N 341 - Introduction to Client-side Web Programming (IUS, Currently offered in-person)</a:t>
          </a:r>
        </a:p>
        <a:p>
          <a:r>
            <a:rPr lang="en-US" sz="700"/>
            <a:t>                       </a:t>
          </a:r>
        </a:p>
        <a:p>
          <a:r>
            <a:rPr lang="en-US" sz="700" b="1"/>
            <a:t>LO2 - Student will be able to implement Data-driven Server-side Web Applications</a:t>
          </a:r>
          <a:endParaRPr lang="en-US" sz="700"/>
        </a:p>
        <a:p>
          <a:r>
            <a:rPr lang="en-US" sz="700"/>
            <a:t>Pick one course from the list below, or with the approval of the program director. (Prereq: LO 1)</a:t>
          </a:r>
        </a:p>
        <a:p>
          <a:r>
            <a:rPr lang="en-US" sz="700"/>
            <a:t>INFO-C 313 - Server-Side Web Development (newly proposed course)</a:t>
          </a:r>
        </a:p>
        <a:p>
          <a:r>
            <a:rPr lang="en-US" sz="700"/>
            <a:t>CSCI-N 342 - Server-side Programming for the Web (IUS, Currently offered in-person)</a:t>
          </a:r>
        </a:p>
        <a:p>
          <a:r>
            <a:rPr lang="en-US" sz="700"/>
            <a:t>       </a:t>
          </a:r>
        </a:p>
        <a:p>
          <a:r>
            <a:rPr lang="en-US" sz="700" b="1"/>
            <a:t>LO3 - Student will be able to apply principles of Web Design              </a:t>
          </a:r>
          <a:endParaRPr lang="en-US" sz="700"/>
        </a:p>
        <a:p>
          <a:r>
            <a:rPr lang="en-US" sz="700"/>
            <a:t>Pick one course from the list below, or with the approval of the program director. (Prereq: LO1) (Recommended INFO-C 300 HCI)</a:t>
          </a:r>
        </a:p>
        <a:p>
          <a:r>
            <a:rPr lang="en-US" sz="700"/>
            <a:t>NEWM-N 450 Usability Principles for New Media Interfaces</a:t>
          </a:r>
        </a:p>
        <a:p>
          <a:r>
            <a:rPr lang="en-US" sz="700"/>
            <a:t>FINA-P 323 Introduction to Web Design (P: FINA-P 273) https://bulletins.iu.edu/iusb/2021-2022/courses/fina-course-desc.shtml</a:t>
          </a:r>
        </a:p>
        <a:p>
          <a:r>
            <a:rPr lang="en-US" sz="700"/>
            <a:t>INMS-N 442 Integrated Web Design 1 ( https://bulletins.iu.edu/iusb/2021-2022/courses/inms-course-desc.shtml)</a:t>
          </a:r>
        </a:p>
        <a:p>
          <a:r>
            <a:rPr lang="en-US" sz="700"/>
            <a:t> </a:t>
          </a:r>
        </a:p>
        <a:p>
          <a:r>
            <a:rPr lang="en-US" sz="700" b="1"/>
            <a:t>LO4 - Student will demonstrate the ability to Design and Develop Advanced Web Applications</a:t>
          </a:r>
          <a:endParaRPr lang="en-US" sz="700"/>
        </a:p>
        <a:p>
          <a:r>
            <a:rPr lang="en-US" sz="700"/>
            <a:t>Pick two courses from the list below, or with the approval of the program director. (Prereq: LO1 and LO2, or INFO-C413) (Recommended: INFO-C 399)</a:t>
          </a:r>
        </a:p>
        <a:p>
          <a:r>
            <a:rPr lang="en-US" sz="700"/>
            <a:t>INFO-I 425 Web Services in Information Systems (Currently offered in in-person format) (Prereq: INFO-C 211, INFO-I 213, INFO-C 313, or INFO-C 413)</a:t>
          </a:r>
        </a:p>
        <a:p>
          <a:r>
            <a:rPr lang="en-US" sz="700"/>
            <a:t>NEWM-N 315 Advanced Multi-Device Web Development</a:t>
          </a:r>
        </a:p>
        <a:p>
          <a:r>
            <a:rPr lang="en-US" sz="700"/>
            <a:t>NEWM-N 413 Advanced Web Application Development</a:t>
          </a:r>
        </a:p>
        <a:p>
          <a:r>
            <a:rPr lang="en-US" sz="700"/>
            <a:t>Other Possible courses: Web Security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26" Type="http://schemas.openxmlformats.org/officeDocument/2006/relationships/ctrlProp" Target="../ctrlProps/ctrlProp21.xml"/><Relationship Id="rId39" Type="http://schemas.openxmlformats.org/officeDocument/2006/relationships/ctrlProp" Target="../ctrlProps/ctrlProp34.xml"/><Relationship Id="rId3" Type="http://schemas.openxmlformats.org/officeDocument/2006/relationships/printerSettings" Target="../printerSettings/printerSettings1.bin"/><Relationship Id="rId21" Type="http://schemas.openxmlformats.org/officeDocument/2006/relationships/ctrlProp" Target="../ctrlProps/ctrlProp16.xml"/><Relationship Id="rId34" Type="http://schemas.openxmlformats.org/officeDocument/2006/relationships/ctrlProp" Target="../ctrlProps/ctrlProp29.xml"/><Relationship Id="rId42" Type="http://schemas.openxmlformats.org/officeDocument/2006/relationships/ctrlProp" Target="../ctrlProps/ctrlProp37.xml"/><Relationship Id="rId47" Type="http://schemas.openxmlformats.org/officeDocument/2006/relationships/ctrlProp" Target="../ctrlProps/ctrlProp42.xml"/><Relationship Id="rId50" Type="http://schemas.openxmlformats.org/officeDocument/2006/relationships/ctrlProp" Target="../ctrlProps/ctrlProp45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5" Type="http://schemas.openxmlformats.org/officeDocument/2006/relationships/ctrlProp" Target="../ctrlProps/ctrlProp20.xml"/><Relationship Id="rId33" Type="http://schemas.openxmlformats.org/officeDocument/2006/relationships/ctrlProp" Target="../ctrlProps/ctrlProp28.xml"/><Relationship Id="rId38" Type="http://schemas.openxmlformats.org/officeDocument/2006/relationships/ctrlProp" Target="../ctrlProps/ctrlProp33.xml"/><Relationship Id="rId46" Type="http://schemas.openxmlformats.org/officeDocument/2006/relationships/ctrlProp" Target="../ctrlProps/ctrlProp41.xml"/><Relationship Id="rId2" Type="http://schemas.openxmlformats.org/officeDocument/2006/relationships/hyperlink" Target="https://academics.iusb.edu/general-education/contemporary-social-values.html" TargetMode="External"/><Relationship Id="rId16" Type="http://schemas.openxmlformats.org/officeDocument/2006/relationships/ctrlProp" Target="../ctrlProps/ctrlProp11.xml"/><Relationship Id="rId20" Type="http://schemas.openxmlformats.org/officeDocument/2006/relationships/ctrlProp" Target="../ctrlProps/ctrlProp15.xml"/><Relationship Id="rId29" Type="http://schemas.openxmlformats.org/officeDocument/2006/relationships/ctrlProp" Target="../ctrlProps/ctrlProp24.xml"/><Relationship Id="rId41" Type="http://schemas.openxmlformats.org/officeDocument/2006/relationships/ctrlProp" Target="../ctrlProps/ctrlProp36.xml"/><Relationship Id="rId54" Type="http://schemas.openxmlformats.org/officeDocument/2006/relationships/ctrlProp" Target="../ctrlProps/ctrlProp49.xml"/><Relationship Id="rId1" Type="http://schemas.openxmlformats.org/officeDocument/2006/relationships/hyperlink" Target="https://academics.iusb.edu/general-education/fundamental-literacies.html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24" Type="http://schemas.openxmlformats.org/officeDocument/2006/relationships/ctrlProp" Target="../ctrlProps/ctrlProp19.xml"/><Relationship Id="rId32" Type="http://schemas.openxmlformats.org/officeDocument/2006/relationships/ctrlProp" Target="../ctrlProps/ctrlProp27.xml"/><Relationship Id="rId37" Type="http://schemas.openxmlformats.org/officeDocument/2006/relationships/ctrlProp" Target="../ctrlProps/ctrlProp32.xml"/><Relationship Id="rId40" Type="http://schemas.openxmlformats.org/officeDocument/2006/relationships/ctrlProp" Target="../ctrlProps/ctrlProp35.xml"/><Relationship Id="rId45" Type="http://schemas.openxmlformats.org/officeDocument/2006/relationships/ctrlProp" Target="../ctrlProps/ctrlProp40.xml"/><Relationship Id="rId53" Type="http://schemas.openxmlformats.org/officeDocument/2006/relationships/ctrlProp" Target="../ctrlProps/ctrlProp48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28" Type="http://schemas.openxmlformats.org/officeDocument/2006/relationships/ctrlProp" Target="../ctrlProps/ctrlProp23.xml"/><Relationship Id="rId36" Type="http://schemas.openxmlformats.org/officeDocument/2006/relationships/ctrlProp" Target="../ctrlProps/ctrlProp31.xml"/><Relationship Id="rId49" Type="http://schemas.openxmlformats.org/officeDocument/2006/relationships/ctrlProp" Target="../ctrlProps/ctrlProp44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31" Type="http://schemas.openxmlformats.org/officeDocument/2006/relationships/ctrlProp" Target="../ctrlProps/ctrlProp26.xml"/><Relationship Id="rId44" Type="http://schemas.openxmlformats.org/officeDocument/2006/relationships/ctrlProp" Target="../ctrlProps/ctrlProp39.xml"/><Relationship Id="rId52" Type="http://schemas.openxmlformats.org/officeDocument/2006/relationships/ctrlProp" Target="../ctrlProps/ctrlProp47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Relationship Id="rId27" Type="http://schemas.openxmlformats.org/officeDocument/2006/relationships/ctrlProp" Target="../ctrlProps/ctrlProp22.xml"/><Relationship Id="rId30" Type="http://schemas.openxmlformats.org/officeDocument/2006/relationships/ctrlProp" Target="../ctrlProps/ctrlProp25.xml"/><Relationship Id="rId35" Type="http://schemas.openxmlformats.org/officeDocument/2006/relationships/ctrlProp" Target="../ctrlProps/ctrlProp30.xml"/><Relationship Id="rId43" Type="http://schemas.openxmlformats.org/officeDocument/2006/relationships/ctrlProp" Target="../ctrlProps/ctrlProp38.xml"/><Relationship Id="rId48" Type="http://schemas.openxmlformats.org/officeDocument/2006/relationships/ctrlProp" Target="../ctrlProps/ctrlProp43.xml"/><Relationship Id="rId8" Type="http://schemas.openxmlformats.org/officeDocument/2006/relationships/ctrlProp" Target="../ctrlProps/ctrlProp3.xml"/><Relationship Id="rId51" Type="http://schemas.openxmlformats.org/officeDocument/2006/relationships/ctrlProp" Target="../ctrlProps/ctrlProp4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269"/>
  <sheetViews>
    <sheetView tabSelected="1" zoomScale="145" zoomScaleNormal="145" workbookViewId="0">
      <selection activeCell="C5" sqref="C5:G5"/>
    </sheetView>
  </sheetViews>
  <sheetFormatPr defaultRowHeight="14.5" x14ac:dyDescent="0.35"/>
  <cols>
    <col min="1" max="1" width="2.1796875" customWidth="1"/>
    <col min="2" max="2" width="9.453125" customWidth="1"/>
    <col min="3" max="3" width="16.81640625" style="8" customWidth="1"/>
    <col min="4" max="4" width="5.453125" style="9" customWidth="1"/>
    <col min="5" max="5" width="4.81640625" style="9" customWidth="1"/>
    <col min="6" max="6" width="6.7265625" style="9" customWidth="1"/>
    <col min="7" max="7" width="4.54296875" style="9" customWidth="1"/>
    <col min="8" max="8" width="17" style="9" customWidth="1"/>
    <col min="9" max="9" width="7" style="9" customWidth="1"/>
    <col min="10" max="10" width="5.453125" style="9" customWidth="1"/>
    <col min="11" max="11" width="8.1796875" style="8" customWidth="1"/>
    <col min="12" max="12" width="8.7265625" customWidth="1"/>
    <col min="13" max="13" width="11" bestFit="1" customWidth="1"/>
    <col min="21" max="21" width="15" customWidth="1"/>
    <col min="22" max="22" width="17" customWidth="1"/>
  </cols>
  <sheetData>
    <row r="1" spans="1:23" ht="16.5" customHeight="1" x14ac:dyDescent="0.35">
      <c r="B1" s="1"/>
      <c r="F1" s="69" t="s">
        <v>111</v>
      </c>
      <c r="K1" s="7"/>
      <c r="N1" s="107" t="s">
        <v>226</v>
      </c>
      <c r="O1" s="107"/>
      <c r="P1" s="107"/>
      <c r="Q1" s="107"/>
      <c r="R1" s="107"/>
      <c r="S1" s="107"/>
      <c r="T1" s="107"/>
      <c r="U1" s="107"/>
    </row>
    <row r="2" spans="1:23" x14ac:dyDescent="0.35">
      <c r="C2" s="7"/>
      <c r="F2" s="88" t="s">
        <v>79</v>
      </c>
      <c r="K2" s="7"/>
      <c r="N2" s="107"/>
      <c r="O2" s="107"/>
      <c r="P2" s="107"/>
      <c r="Q2" s="107"/>
      <c r="R2" s="107"/>
      <c r="S2" s="107"/>
      <c r="T2" s="107"/>
      <c r="U2" s="107"/>
    </row>
    <row r="3" spans="1:23" ht="15.5" x14ac:dyDescent="0.35">
      <c r="C3" s="7"/>
      <c r="F3" s="14" t="s">
        <v>88</v>
      </c>
      <c r="K3" s="7"/>
      <c r="M3" s="9"/>
      <c r="N3" s="107"/>
      <c r="O3" s="107"/>
      <c r="P3" s="107"/>
      <c r="Q3" s="107"/>
      <c r="R3" s="107"/>
      <c r="S3" s="107"/>
      <c r="T3" s="107"/>
      <c r="U3" s="107"/>
    </row>
    <row r="4" spans="1:23" x14ac:dyDescent="0.35">
      <c r="B4" s="1"/>
      <c r="C4" s="7"/>
      <c r="D4" s="3"/>
      <c r="E4" s="3"/>
      <c r="F4" s="3" t="s">
        <v>228</v>
      </c>
      <c r="G4" s="3"/>
      <c r="I4" s="3"/>
      <c r="J4" s="3"/>
      <c r="K4" s="7"/>
      <c r="M4" s="9"/>
      <c r="N4" s="106"/>
      <c r="O4" s="106"/>
      <c r="P4" s="106"/>
      <c r="Q4" s="106"/>
      <c r="R4" s="106"/>
      <c r="S4" s="106"/>
      <c r="T4" s="106"/>
      <c r="U4" s="106"/>
    </row>
    <row r="5" spans="1:23" x14ac:dyDescent="0.35">
      <c r="A5" s="108" t="s">
        <v>0</v>
      </c>
      <c r="B5" s="108"/>
      <c r="C5" s="109"/>
      <c r="D5" s="110"/>
      <c r="E5" s="110"/>
      <c r="F5" s="110"/>
      <c r="G5" s="111"/>
      <c r="H5" s="122" t="s">
        <v>40</v>
      </c>
      <c r="I5" s="123"/>
      <c r="J5" s="124"/>
      <c r="K5" s="40">
        <f>SUM(I19,I29,I37,I46,I57,I66,I86,I100,I216)</f>
        <v>0</v>
      </c>
      <c r="M5" s="9"/>
      <c r="N5" s="106"/>
      <c r="O5" s="106"/>
      <c r="P5" s="106"/>
      <c r="Q5" s="106"/>
      <c r="R5" s="106"/>
      <c r="S5" s="106"/>
      <c r="T5" s="106"/>
      <c r="U5" s="106"/>
    </row>
    <row r="6" spans="1:23" x14ac:dyDescent="0.35">
      <c r="A6" s="108" t="s">
        <v>1</v>
      </c>
      <c r="B6" s="108"/>
      <c r="C6" s="109"/>
      <c r="D6" s="110"/>
      <c r="E6" s="110"/>
      <c r="F6" s="110"/>
      <c r="G6" s="111"/>
      <c r="H6" s="41"/>
      <c r="I6" s="42"/>
      <c r="J6" s="41" t="s">
        <v>67</v>
      </c>
      <c r="K6" s="41">
        <f>SUM(J19,J29,J37,J46,J57,J66,J86,J100,J113,J216)</f>
        <v>0</v>
      </c>
      <c r="M6" s="9"/>
      <c r="N6" s="106" t="s">
        <v>227</v>
      </c>
      <c r="O6" s="106"/>
      <c r="P6" s="106"/>
      <c r="Q6" s="106"/>
      <c r="R6" s="106"/>
      <c r="S6" s="106"/>
      <c r="T6" s="106"/>
      <c r="U6" s="106"/>
    </row>
    <row r="7" spans="1:23" x14ac:dyDescent="0.35">
      <c r="A7" s="108" t="s">
        <v>2</v>
      </c>
      <c r="B7" s="108"/>
      <c r="C7" s="109"/>
      <c r="D7" s="110"/>
      <c r="E7" s="110"/>
      <c r="F7" s="110"/>
      <c r="G7" s="111"/>
      <c r="H7" s="42"/>
      <c r="I7" s="42"/>
      <c r="J7" s="41" t="s">
        <v>66</v>
      </c>
      <c r="K7" s="43" t="e">
        <f>SUM(K12:K18,K25:K28,K35:K36,K44:K45,K52:K56,K64:K65,K73:K85,K97:K99,K107:K112,K211:K215) /K6</f>
        <v>#DIV/0!</v>
      </c>
      <c r="M7" s="9"/>
    </row>
    <row r="8" spans="1:23" x14ac:dyDescent="0.35">
      <c r="C8" s="7"/>
      <c r="D8" s="3"/>
      <c r="E8" s="3"/>
      <c r="F8" s="3"/>
      <c r="G8" s="3"/>
      <c r="H8" s="3"/>
      <c r="I8" s="3"/>
      <c r="J8" s="3"/>
      <c r="K8" s="7"/>
      <c r="M8" s="9"/>
    </row>
    <row r="9" spans="1:23" x14ac:dyDescent="0.35">
      <c r="A9" s="4" t="s">
        <v>3</v>
      </c>
      <c r="B9" s="5"/>
      <c r="C9" s="26"/>
      <c r="D9" s="10"/>
      <c r="E9" s="10"/>
      <c r="F9" s="10"/>
      <c r="G9" s="10"/>
      <c r="H9" s="10"/>
      <c r="I9" s="10"/>
      <c r="J9" s="10"/>
      <c r="K9" s="11"/>
    </row>
    <row r="10" spans="1:23" x14ac:dyDescent="0.35">
      <c r="A10" s="77" t="s">
        <v>162</v>
      </c>
      <c r="B10" s="78"/>
      <c r="C10" s="79"/>
      <c r="D10" s="80"/>
      <c r="E10" s="80"/>
      <c r="F10" s="80"/>
      <c r="G10" s="80"/>
      <c r="H10" s="80"/>
      <c r="I10" s="80"/>
      <c r="J10" s="80"/>
      <c r="K10" s="81"/>
    </row>
    <row r="11" spans="1:23" x14ac:dyDescent="0.35">
      <c r="A11" s="6"/>
      <c r="B11" s="16" t="s">
        <v>4</v>
      </c>
      <c r="C11" s="18" t="s">
        <v>5</v>
      </c>
      <c r="D11" s="17" t="s">
        <v>6</v>
      </c>
      <c r="E11" s="37" t="s">
        <v>7</v>
      </c>
      <c r="F11" s="37" t="s">
        <v>8</v>
      </c>
      <c r="G11" s="37" t="s">
        <v>44</v>
      </c>
      <c r="H11" s="18" t="s">
        <v>9</v>
      </c>
      <c r="I11" s="27" t="s">
        <v>60</v>
      </c>
      <c r="J11" s="30" t="s">
        <v>61</v>
      </c>
      <c r="K11" s="28" t="s">
        <v>41</v>
      </c>
    </row>
    <row r="12" spans="1:23" ht="24.75" customHeight="1" x14ac:dyDescent="0.35">
      <c r="A12" s="51" t="s">
        <v>10</v>
      </c>
      <c r="B12" s="51" t="s">
        <v>11</v>
      </c>
      <c r="C12" s="55" t="s">
        <v>12</v>
      </c>
      <c r="D12" s="53">
        <v>3</v>
      </c>
      <c r="E12" s="54"/>
      <c r="F12" s="54"/>
      <c r="G12" s="54"/>
      <c r="H12" s="55" t="s">
        <v>13</v>
      </c>
      <c r="I12" s="56">
        <f>IF(OR(E12= "A+",E12="A", E12="A-",E12="B+", E12="B", E12="B-", E12="C+", E12="C", E12="C-", E12="D+", E12="D", E12="D-", E12="S"), D12, 0)</f>
        <v>0</v>
      </c>
      <c r="J12" s="57">
        <f>IF(OR(E12= "A+",E12="A", E12="A-",E12="B+", E12="B", E12="B-", E12="C+", E12="C", E12="C-", E12="D+", E12="D", E12="D-", E12="F"), D12, 0)</f>
        <v>0</v>
      </c>
      <c r="K12" s="58" t="str">
        <f>IF(ISBLANK(E12 ),"",IF( VLOOKUP(E12,Scales!$C$3:$D$19,2,FALSE) &lt;0, "", D12*VLOOKUP(E12,Scales!$C$3:$D$19,2,FALSE)))</f>
        <v/>
      </c>
    </row>
    <row r="13" spans="1:23" ht="24" customHeight="1" x14ac:dyDescent="0.35">
      <c r="A13" s="51" t="s">
        <v>14</v>
      </c>
      <c r="B13" s="51"/>
      <c r="C13" s="55" t="s">
        <v>15</v>
      </c>
      <c r="D13" s="53">
        <v>3</v>
      </c>
      <c r="E13" s="54"/>
      <c r="F13" s="54"/>
      <c r="G13" s="54"/>
      <c r="H13" s="55" t="s">
        <v>86</v>
      </c>
      <c r="I13" s="56">
        <f t="shared" ref="I13:I18" si="0">IF(OR(E13= "A+",E13="A", E13="A-",E13="B+", E13="B", E13="B-", E13="C+", E13="C", E13="C-", E13="D+", E13="D", E13="D-", E13="S"), D13, 0)</f>
        <v>0</v>
      </c>
      <c r="J13" s="57">
        <f t="shared" ref="J13:J18" si="1">IF(OR(E13= "A+",E13="A", E13="A-",E13="B+", E13="B", E13="B-", E13="C+", E13="C", E13="C-", E13="D+", E13="D", E13="D-", E13="F"), D13, 0)</f>
        <v>0</v>
      </c>
      <c r="K13" s="58" t="str">
        <f>IF(ISBLANK(E13 ),"",IF( VLOOKUP(E13,Scales!$C$3:$D$19,2,FALSE) &lt;0, "", D13*VLOOKUP(E13,Scales!$C$3:$D$19,2,FALSE)))</f>
        <v/>
      </c>
    </row>
    <row r="14" spans="1:23" ht="24" customHeight="1" x14ac:dyDescent="0.35">
      <c r="A14" s="51" t="s">
        <v>16</v>
      </c>
      <c r="B14" s="51" t="s">
        <v>80</v>
      </c>
      <c r="C14" s="55" t="s">
        <v>17</v>
      </c>
      <c r="D14" s="53">
        <v>3</v>
      </c>
      <c r="E14" s="54"/>
      <c r="F14" s="54"/>
      <c r="G14" s="54"/>
      <c r="H14" s="55" t="s">
        <v>80</v>
      </c>
      <c r="I14" s="56">
        <f t="shared" si="0"/>
        <v>0</v>
      </c>
      <c r="J14" s="57">
        <f t="shared" si="1"/>
        <v>0</v>
      </c>
      <c r="K14" s="58" t="str">
        <f>IF(ISBLANK(E14 ),"",IF( VLOOKUP(E14,Scales!$C$3:$D$19,2,FALSE) &lt;0, "", D14*VLOOKUP(E14,Scales!$C$3:$D$19,2,FALSE)))</f>
        <v/>
      </c>
    </row>
    <row r="15" spans="1:23" ht="25.5" customHeight="1" x14ac:dyDescent="0.35">
      <c r="A15" s="51" t="s">
        <v>18</v>
      </c>
      <c r="B15" s="51"/>
      <c r="C15" s="55" t="s">
        <v>19</v>
      </c>
      <c r="D15" s="53">
        <v>3</v>
      </c>
      <c r="E15" s="54"/>
      <c r="F15" s="54"/>
      <c r="G15" s="54"/>
      <c r="H15" s="55" t="s">
        <v>77</v>
      </c>
      <c r="I15" s="56">
        <f t="shared" si="0"/>
        <v>0</v>
      </c>
      <c r="J15" s="57">
        <f t="shared" si="1"/>
        <v>0</v>
      </c>
      <c r="K15" s="58" t="str">
        <f>IF(ISBLANK(E15 ),"",IF( VLOOKUP(E15,Scales!$C$3:$D$19,2,FALSE) &lt;0, "", D15*VLOOKUP(E15,Scales!$C$3:$D$19,2,FALSE)))</f>
        <v/>
      </c>
      <c r="N15" s="2" t="s">
        <v>191</v>
      </c>
      <c r="O15" s="1"/>
      <c r="P15" s="103"/>
      <c r="Q15" s="89"/>
      <c r="R15" s="89"/>
      <c r="S15" s="89"/>
      <c r="T15" s="89"/>
      <c r="U15" s="89"/>
      <c r="V15" s="89"/>
      <c r="W15" s="89"/>
    </row>
    <row r="16" spans="1:23" ht="27" customHeight="1" x14ac:dyDescent="0.35">
      <c r="A16" s="51" t="s">
        <v>20</v>
      </c>
      <c r="B16" s="51" t="s">
        <v>92</v>
      </c>
      <c r="C16" s="55" t="s">
        <v>21</v>
      </c>
      <c r="D16" s="53">
        <v>3</v>
      </c>
      <c r="E16" s="54"/>
      <c r="F16" s="54"/>
      <c r="G16" s="54"/>
      <c r="H16" s="55" t="s">
        <v>22</v>
      </c>
      <c r="I16" s="56">
        <f t="shared" si="0"/>
        <v>0</v>
      </c>
      <c r="J16" s="57">
        <f t="shared" si="1"/>
        <v>0</v>
      </c>
      <c r="K16" s="58" t="str">
        <f>IF(ISBLANK(E16 ),"",IF( VLOOKUP(E16,Scales!$C$3:$D$19,2,FALSE) &lt;0, "", D16*VLOOKUP(E16,Scales!$C$3:$D$19,2,FALSE)))</f>
        <v/>
      </c>
      <c r="N16" s="104"/>
      <c r="O16" s="90" t="s">
        <v>4</v>
      </c>
      <c r="P16" s="90" t="s">
        <v>5</v>
      </c>
      <c r="Q16" s="91" t="s">
        <v>6</v>
      </c>
      <c r="R16" s="92" t="s">
        <v>7</v>
      </c>
      <c r="S16" s="92" t="s">
        <v>8</v>
      </c>
      <c r="T16" s="92" t="s">
        <v>44</v>
      </c>
      <c r="U16" s="90" t="s">
        <v>9</v>
      </c>
      <c r="V16" s="105" t="s">
        <v>192</v>
      </c>
      <c r="W16" s="89"/>
    </row>
    <row r="17" spans="1:23" ht="28.5" customHeight="1" x14ac:dyDescent="0.35">
      <c r="A17" s="51" t="s">
        <v>23</v>
      </c>
      <c r="B17" s="51" t="s">
        <v>93</v>
      </c>
      <c r="C17" s="55" t="s">
        <v>24</v>
      </c>
      <c r="D17" s="53">
        <v>1</v>
      </c>
      <c r="E17" s="54"/>
      <c r="F17" s="54"/>
      <c r="G17" s="54"/>
      <c r="H17" s="55" t="s">
        <v>25</v>
      </c>
      <c r="I17" s="56">
        <f t="shared" si="0"/>
        <v>0</v>
      </c>
      <c r="J17" s="57">
        <f t="shared" si="1"/>
        <v>0</v>
      </c>
      <c r="K17" s="58" t="str">
        <f>IF(ISBLANK(E17 ),"",IF( VLOOKUP(E17,Scales!$C$3:$D$19,2,FALSE) &lt;0, "", D17*VLOOKUP(E17,Scales!$C$3:$D$19,2,FALSE)))</f>
        <v/>
      </c>
      <c r="N17" s="94" t="s">
        <v>10</v>
      </c>
      <c r="O17" s="95" t="s">
        <v>193</v>
      </c>
      <c r="P17" s="94" t="s">
        <v>194</v>
      </c>
      <c r="Q17" s="97">
        <v>3</v>
      </c>
      <c r="R17" s="98"/>
      <c r="S17" s="98"/>
      <c r="T17" s="98"/>
      <c r="U17" s="96" t="s">
        <v>195</v>
      </c>
      <c r="V17" s="93" t="s">
        <v>196</v>
      </c>
      <c r="W17" s="89"/>
    </row>
    <row r="18" spans="1:23" ht="28.5" customHeight="1" x14ac:dyDescent="0.35">
      <c r="A18" s="51" t="s">
        <v>26</v>
      </c>
      <c r="B18" s="51" t="s">
        <v>219</v>
      </c>
      <c r="C18" s="55" t="s">
        <v>218</v>
      </c>
      <c r="D18" s="53">
        <v>3</v>
      </c>
      <c r="E18" s="54"/>
      <c r="F18" s="54"/>
      <c r="G18" s="54"/>
      <c r="H18" s="55" t="s">
        <v>27</v>
      </c>
      <c r="I18" s="56">
        <f t="shared" si="0"/>
        <v>0</v>
      </c>
      <c r="J18" s="57">
        <f t="shared" si="1"/>
        <v>0</v>
      </c>
      <c r="K18" s="58" t="str">
        <f>IF(ISBLANK(E18 ),"",IF( VLOOKUP(E18,Scales!$C$3:$D$19,2,FALSE) &lt;0, "", D18*VLOOKUP(E18,Scales!$C$3:$D$19,2,FALSE)))</f>
        <v/>
      </c>
      <c r="N18" s="94" t="s">
        <v>10</v>
      </c>
      <c r="O18" s="95" t="s">
        <v>197</v>
      </c>
      <c r="P18" s="94" t="s">
        <v>198</v>
      </c>
      <c r="Q18" s="97">
        <v>3</v>
      </c>
      <c r="R18" s="98"/>
      <c r="S18" s="98"/>
      <c r="T18" s="98"/>
      <c r="U18" s="96" t="s">
        <v>199</v>
      </c>
      <c r="V18" s="93" t="s">
        <v>200</v>
      </c>
      <c r="W18" s="89"/>
    </row>
    <row r="19" spans="1:23" ht="42" x14ac:dyDescent="0.35">
      <c r="A19" s="1"/>
      <c r="B19" s="1"/>
      <c r="C19" s="7"/>
      <c r="H19" s="32" t="s">
        <v>65</v>
      </c>
      <c r="I19" s="24">
        <f>SUM(I12:I18)</f>
        <v>0</v>
      </c>
      <c r="J19" s="120">
        <f>SUM(J12:J18)</f>
        <v>0</v>
      </c>
      <c r="K19" s="125" t="e">
        <f>SUM(K12:K18)/J19</f>
        <v>#DIV/0!</v>
      </c>
      <c r="N19" s="94" t="s">
        <v>10</v>
      </c>
      <c r="O19" s="95" t="s">
        <v>201</v>
      </c>
      <c r="P19" s="94" t="s">
        <v>215</v>
      </c>
      <c r="Q19" s="97">
        <v>3</v>
      </c>
      <c r="R19" s="98"/>
      <c r="S19" s="98"/>
      <c r="T19" s="98"/>
      <c r="U19" s="96" t="s">
        <v>202</v>
      </c>
      <c r="V19" s="99" t="s">
        <v>203</v>
      </c>
      <c r="W19" s="100" t="s">
        <v>204</v>
      </c>
    </row>
    <row r="20" spans="1:23" ht="21" x14ac:dyDescent="0.35">
      <c r="A20" s="1"/>
      <c r="B20" s="1"/>
      <c r="C20" s="7"/>
      <c r="D20" s="3"/>
      <c r="E20" s="3"/>
      <c r="F20" s="3"/>
      <c r="H20" s="13"/>
      <c r="I20" s="25" t="s">
        <v>62</v>
      </c>
      <c r="J20" s="121"/>
      <c r="K20" s="126"/>
      <c r="N20" s="94" t="s">
        <v>10</v>
      </c>
      <c r="O20" s="95" t="s">
        <v>205</v>
      </c>
      <c r="P20" s="94" t="s">
        <v>216</v>
      </c>
      <c r="Q20" s="101" t="s">
        <v>206</v>
      </c>
      <c r="R20" s="98"/>
      <c r="S20" s="98"/>
      <c r="T20" s="98"/>
      <c r="U20" s="96" t="s">
        <v>13</v>
      </c>
      <c r="V20" s="99" t="s">
        <v>207</v>
      </c>
      <c r="W20" s="100" t="s">
        <v>208</v>
      </c>
    </row>
    <row r="21" spans="1:23" ht="42" x14ac:dyDescent="0.35">
      <c r="A21" s="1"/>
      <c r="B21" s="1"/>
      <c r="C21" s="7"/>
      <c r="D21" s="3"/>
      <c r="E21" s="3"/>
      <c r="F21" s="3"/>
      <c r="G21" s="3"/>
      <c r="H21" s="7"/>
      <c r="I21" s="12"/>
      <c r="J21" s="23" t="s">
        <v>63</v>
      </c>
      <c r="K21" s="127"/>
      <c r="N21" s="94" t="s">
        <v>14</v>
      </c>
      <c r="O21" s="95" t="s">
        <v>209</v>
      </c>
      <c r="P21" s="102" t="s">
        <v>210</v>
      </c>
      <c r="Q21" s="97">
        <v>4</v>
      </c>
      <c r="R21" s="98"/>
      <c r="S21" s="98"/>
      <c r="T21" s="98"/>
      <c r="U21" s="96" t="s">
        <v>202</v>
      </c>
      <c r="V21" s="99" t="s">
        <v>211</v>
      </c>
      <c r="W21" s="89"/>
    </row>
    <row r="22" spans="1:23" ht="21" x14ac:dyDescent="0.35">
      <c r="A22" s="132" t="s">
        <v>166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4"/>
      <c r="N22" s="94" t="s">
        <v>14</v>
      </c>
      <c r="O22" s="95" t="s">
        <v>212</v>
      </c>
      <c r="P22" s="94" t="s">
        <v>213</v>
      </c>
      <c r="Q22" s="97">
        <v>3</v>
      </c>
      <c r="R22" s="98"/>
      <c r="S22" s="98"/>
      <c r="T22" s="98"/>
      <c r="U22" s="96" t="s">
        <v>217</v>
      </c>
      <c r="V22" s="99" t="s">
        <v>214</v>
      </c>
      <c r="W22" s="89"/>
    </row>
    <row r="23" spans="1:23" x14ac:dyDescent="0.35">
      <c r="A23" s="82" t="s">
        <v>164</v>
      </c>
      <c r="B23" s="83"/>
      <c r="C23" s="83"/>
      <c r="D23" s="83"/>
      <c r="E23" s="83"/>
      <c r="F23" s="83"/>
      <c r="G23" s="83"/>
      <c r="H23" s="83"/>
      <c r="I23" s="83"/>
      <c r="J23" s="83"/>
      <c r="K23" s="84"/>
    </row>
    <row r="24" spans="1:23" x14ac:dyDescent="0.35">
      <c r="A24" s="6"/>
      <c r="B24" s="16" t="s">
        <v>4</v>
      </c>
      <c r="C24" s="18" t="s">
        <v>5</v>
      </c>
      <c r="D24" s="17" t="s">
        <v>6</v>
      </c>
      <c r="E24" s="37" t="s">
        <v>7</v>
      </c>
      <c r="F24" s="37" t="s">
        <v>8</v>
      </c>
      <c r="G24" s="37" t="s">
        <v>44</v>
      </c>
      <c r="H24" s="18" t="s">
        <v>9</v>
      </c>
      <c r="I24" s="27" t="s">
        <v>60</v>
      </c>
      <c r="J24" s="30" t="s">
        <v>61</v>
      </c>
      <c r="K24" s="28" t="s">
        <v>41</v>
      </c>
    </row>
    <row r="25" spans="1:23" ht="38.25" customHeight="1" x14ac:dyDescent="0.35">
      <c r="A25" s="51" t="s">
        <v>10</v>
      </c>
      <c r="B25" s="51" t="s">
        <v>89</v>
      </c>
      <c r="C25" s="52" t="s">
        <v>28</v>
      </c>
      <c r="D25" s="53">
        <v>3</v>
      </c>
      <c r="E25" s="54"/>
      <c r="F25" s="54"/>
      <c r="G25" s="54"/>
      <c r="H25" s="55" t="s">
        <v>81</v>
      </c>
      <c r="I25" s="56">
        <f>IF(OR(E25= "A+",E25="A", E25="A-",E25="B+", E25="B", E25="B-", E25="C+", E25="C", E25="C-", E25="D+", E25="D", E25="D-", E25="S"), D25, 0)</f>
        <v>0</v>
      </c>
      <c r="J25" s="57">
        <f>IF(OR(E25= "A+",E25="A", E25="A-",E25="B+", E25="B", E25="B-", E25="C+", E25="C", E25="C-", E25="D+", E25="D", E25="D-", E25="F"), D25, 0)</f>
        <v>0</v>
      </c>
      <c r="K25" s="58" t="str">
        <f>IF(ISBLANK(E25 ),"",IF( VLOOKUP(E25,Scales!$C$3:$D$19,2,FALSE) &lt;0, "", D25*VLOOKUP(E25,Scales!$C$3:$D$19,2,FALSE)))</f>
        <v/>
      </c>
    </row>
    <row r="26" spans="1:23" ht="21" x14ac:dyDescent="0.35">
      <c r="A26" s="51" t="s">
        <v>14</v>
      </c>
      <c r="B26" s="51"/>
      <c r="C26" s="52" t="s">
        <v>29</v>
      </c>
      <c r="D26" s="53">
        <v>3</v>
      </c>
      <c r="E26" s="54"/>
      <c r="F26" s="54"/>
      <c r="G26" s="54"/>
      <c r="H26" s="55" t="s">
        <v>87</v>
      </c>
      <c r="I26" s="56">
        <f>IF(OR(E26= "A+",E26="A", E26="A-",E26="B+", E26="B", E26="B-", E26="C+", E26="C", E26="C-", E26="D+", E26="D", E26="D-", E26="S"), D26, 0)</f>
        <v>0</v>
      </c>
      <c r="J26" s="57">
        <f>IF(OR(E26= "A+",E26="A", E26="A-",E26="B+", E26="B", E26="B-", E26="C+", E26="C", E26="C-", E26="D+", E26="D", E26="D-", E26="F"), D26, 0)</f>
        <v>0</v>
      </c>
      <c r="K26" s="58" t="str">
        <f>IF(ISBLANK(E26 ),"",IF( VLOOKUP(E26,Scales!$C$3:$D$19,2,FALSE) &lt;0, "", D26*VLOOKUP(E26,Scales!$C$3:$D$19,2,FALSE)))</f>
        <v/>
      </c>
    </row>
    <row r="27" spans="1:23" ht="37.5" customHeight="1" x14ac:dyDescent="0.35">
      <c r="A27" s="51" t="s">
        <v>16</v>
      </c>
      <c r="B27" s="51"/>
      <c r="C27" s="52" t="s">
        <v>30</v>
      </c>
      <c r="D27" s="53">
        <v>3</v>
      </c>
      <c r="E27" s="54"/>
      <c r="F27" s="54"/>
      <c r="G27" s="54"/>
      <c r="H27" s="55" t="s">
        <v>31</v>
      </c>
      <c r="I27" s="56">
        <f>IF(OR(E27= "A+",E27="A", E27="A-",E27="B+", E27="B", E27="B-", E27="C+", E27="C", E27="C-", E27="D+", E27="D", E27="D-", E27="S"), D27, 0)</f>
        <v>0</v>
      </c>
      <c r="J27" s="57">
        <f>IF(OR(E27= "A+",E27="A", E27="A-",E27="B+", E27="B", E27="B-", E27="C+", E27="C", E27="C-", E27="D+", E27="D", E27="D-", E27="F"), D27, 0)</f>
        <v>0</v>
      </c>
      <c r="K27" s="58" t="str">
        <f>IF(ISBLANK(E27 ),"",IF( VLOOKUP(E27,Scales!$C$3:$D$19,2,FALSE) &lt;0, "", D27*VLOOKUP(E27,Scales!$C$3:$D$19,2,FALSE)))</f>
        <v/>
      </c>
    </row>
    <row r="28" spans="1:23" ht="24" customHeight="1" x14ac:dyDescent="0.35">
      <c r="A28" s="51" t="s">
        <v>18</v>
      </c>
      <c r="B28" s="51"/>
      <c r="C28" s="52" t="s">
        <v>32</v>
      </c>
      <c r="D28" s="53">
        <v>3</v>
      </c>
      <c r="E28" s="54"/>
      <c r="F28" s="54"/>
      <c r="G28" s="54"/>
      <c r="H28" s="55" t="s">
        <v>33</v>
      </c>
      <c r="I28" s="56">
        <f>IF(OR(E28= "A+",E28="A", E28="A-",E28="B+", E28="B", E28="B-", E28="C+", E28="C", E28="C-", E28="D+", E28="D", E28="D-", E28="S"), D28, 0)</f>
        <v>0</v>
      </c>
      <c r="J28" s="57">
        <f>IF(OR(E28= "A+",E28="A", E28="A-",E28="B+", E28="B", E28="B-", E28="C+", E28="C", E28="C-", E28="D+", E28="D", E28="D-", E28="F"), D28, 0)</f>
        <v>0</v>
      </c>
      <c r="K28" s="58" t="str">
        <f>IF(ISBLANK(E28 ),"",IF( VLOOKUP(E28,Scales!$C$3:$D$19,2,FALSE) &lt;0, "", D28*VLOOKUP(E28,Scales!$C$3:$D$19,2,FALSE)))</f>
        <v/>
      </c>
    </row>
    <row r="29" spans="1:23" x14ac:dyDescent="0.35">
      <c r="A29" s="1"/>
      <c r="B29" s="1"/>
      <c r="C29" s="7"/>
      <c r="H29" s="32" t="s">
        <v>65</v>
      </c>
      <c r="I29" s="24">
        <f>SUM(I25:I28)</f>
        <v>0</v>
      </c>
      <c r="J29" s="120">
        <f>SUM(J25:J28)</f>
        <v>0</v>
      </c>
      <c r="K29" s="135" t="e">
        <f>SUM(K25:K28)/J29</f>
        <v>#DIV/0!</v>
      </c>
    </row>
    <row r="30" spans="1:23" x14ac:dyDescent="0.35">
      <c r="A30" s="1"/>
      <c r="B30" s="1"/>
      <c r="C30" s="7"/>
      <c r="D30" s="3"/>
      <c r="E30" s="3"/>
      <c r="F30" s="3"/>
      <c r="H30" s="13"/>
      <c r="I30" s="25" t="s">
        <v>62</v>
      </c>
      <c r="J30" s="121"/>
      <c r="K30" s="136"/>
    </row>
    <row r="31" spans="1:23" x14ac:dyDescent="0.35">
      <c r="A31" s="1"/>
      <c r="B31" s="1"/>
      <c r="C31" s="7"/>
      <c r="D31" s="3"/>
      <c r="E31" s="3"/>
      <c r="F31" s="3"/>
      <c r="G31" s="3"/>
      <c r="H31" s="7"/>
      <c r="I31" s="12"/>
      <c r="J31" s="23" t="s">
        <v>63</v>
      </c>
      <c r="K31" s="137"/>
    </row>
    <row r="32" spans="1:23" x14ac:dyDescent="0.35">
      <c r="A32" s="132" t="s">
        <v>220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4"/>
    </row>
    <row r="33" spans="1:11" x14ac:dyDescent="0.35">
      <c r="A33" s="82" t="s">
        <v>163</v>
      </c>
      <c r="B33" s="83"/>
      <c r="C33" s="83"/>
      <c r="D33" s="83"/>
      <c r="E33" s="83"/>
      <c r="F33" s="83"/>
      <c r="G33" s="83"/>
      <c r="H33" s="83"/>
      <c r="I33" s="83"/>
      <c r="J33" s="83"/>
      <c r="K33" s="84"/>
    </row>
    <row r="34" spans="1:11" x14ac:dyDescent="0.35">
      <c r="A34" s="6"/>
      <c r="B34" s="16" t="s">
        <v>4</v>
      </c>
      <c r="C34" s="18" t="s">
        <v>5</v>
      </c>
      <c r="D34" s="17" t="s">
        <v>6</v>
      </c>
      <c r="E34" s="37" t="s">
        <v>7</v>
      </c>
      <c r="F34" s="37" t="s">
        <v>8</v>
      </c>
      <c r="G34" s="37" t="s">
        <v>44</v>
      </c>
      <c r="H34" s="18" t="s">
        <v>9</v>
      </c>
      <c r="I34" s="27" t="s">
        <v>60</v>
      </c>
      <c r="J34" s="30" t="s">
        <v>61</v>
      </c>
      <c r="K34" s="28" t="s">
        <v>41</v>
      </c>
    </row>
    <row r="35" spans="1:11" ht="20.25" customHeight="1" x14ac:dyDescent="0.35">
      <c r="A35" s="51" t="s">
        <v>10</v>
      </c>
      <c r="B35" s="51"/>
      <c r="C35" s="52" t="s">
        <v>34</v>
      </c>
      <c r="D35" s="53">
        <v>3</v>
      </c>
      <c r="E35" s="54"/>
      <c r="F35" s="54"/>
      <c r="G35" s="54"/>
      <c r="H35" s="55" t="s">
        <v>35</v>
      </c>
      <c r="I35" s="56">
        <f>IF(OR(E35= "A+",E35="A", E35="A-",E35="B+", E35="B", E35="B-", E35="C+", E35="C", E35="C-", E35="D+", E35="D", E35="D-", E35="S"), D35, 0)</f>
        <v>0</v>
      </c>
      <c r="J35" s="57">
        <f>IF(OR(E35= "A+",E35="A", E35="A-",E35="B+", E35="B", E35="B-", E35="C+", E35="C", E35="C-", E35="D+", E35="D", E35="D-", E35="F"), D35, 0)</f>
        <v>0</v>
      </c>
      <c r="K35" s="58" t="str">
        <f>IF(ISBLANK(E35 ),"",IF( VLOOKUP(E35,Scales!$C$3:$D$19,2,FALSE) &lt;0, "", D35*VLOOKUP(E35,Scales!$C$3:$D$19,2,FALSE)))</f>
        <v/>
      </c>
    </row>
    <row r="36" spans="1:11" ht="26.25" customHeight="1" x14ac:dyDescent="0.35">
      <c r="A36" s="51" t="s">
        <v>14</v>
      </c>
      <c r="B36" s="51"/>
      <c r="C36" s="52" t="s">
        <v>36</v>
      </c>
      <c r="D36" s="53">
        <v>3</v>
      </c>
      <c r="E36" s="54"/>
      <c r="F36" s="54"/>
      <c r="G36" s="54"/>
      <c r="H36" s="55" t="s">
        <v>224</v>
      </c>
      <c r="I36" s="56">
        <f>IF(OR(E36= "A+",E36="A", E36="A-",E36="B+", E36="B", E36="B-", E36="C+", E36="C", E36="C-", E36="D+", E36="D", E36="D-", E36="S"), D36, 0)</f>
        <v>0</v>
      </c>
      <c r="J36" s="57">
        <f>IF(OR(E36= "A+",E36="A", E36="A-",E36="B+", E36="B", E36="B-", E36="C+", E36="C", E36="C-", E36="D+", E36="D", E36="D-", E36="F"), D36, 0)</f>
        <v>0</v>
      </c>
      <c r="K36" s="58" t="str">
        <f>IF(ISBLANK(E36 ),"",IF( VLOOKUP(E36,Scales!$C$3:$D$19,2,FALSE) &lt;0, "", D36*VLOOKUP(E36,Scales!$C$3:$D$19,2,FALSE)))</f>
        <v/>
      </c>
    </row>
    <row r="37" spans="1:11" x14ac:dyDescent="0.35">
      <c r="A37" s="1"/>
      <c r="B37" s="1"/>
      <c r="C37" s="7"/>
      <c r="H37" s="32" t="s">
        <v>65</v>
      </c>
      <c r="I37" s="31">
        <f>SUM(I35:I36)</f>
        <v>0</v>
      </c>
      <c r="J37" s="120">
        <f>SUM(J35:J36)</f>
        <v>0</v>
      </c>
      <c r="K37" s="135" t="e">
        <f>SUM(K35:K36)/J37</f>
        <v>#DIV/0!</v>
      </c>
    </row>
    <row r="38" spans="1:11" x14ac:dyDescent="0.35">
      <c r="A38" s="1"/>
      <c r="B38" s="1"/>
      <c r="C38" s="7"/>
      <c r="D38" s="3"/>
      <c r="E38" s="3"/>
      <c r="F38" s="3"/>
      <c r="H38" s="13"/>
      <c r="I38" s="33" t="s">
        <v>62</v>
      </c>
      <c r="J38" s="121"/>
      <c r="K38" s="136"/>
    </row>
    <row r="39" spans="1:11" x14ac:dyDescent="0.35">
      <c r="A39" s="1"/>
      <c r="B39" s="1"/>
      <c r="C39" s="7"/>
      <c r="D39" s="3"/>
      <c r="E39" s="3"/>
      <c r="F39" s="3"/>
      <c r="G39" s="3"/>
      <c r="H39" s="7"/>
      <c r="I39" s="3"/>
      <c r="J39" s="23" t="s">
        <v>63</v>
      </c>
      <c r="K39" s="137"/>
    </row>
    <row r="40" spans="1:11" x14ac:dyDescent="0.35">
      <c r="A40" s="60" t="s">
        <v>90</v>
      </c>
      <c r="B40" s="1"/>
      <c r="C40" s="7"/>
      <c r="D40" s="3"/>
      <c r="E40" s="3"/>
      <c r="F40" s="3"/>
      <c r="G40" s="3"/>
      <c r="H40" s="3"/>
      <c r="I40" s="3"/>
      <c r="J40" s="3"/>
      <c r="K40" s="7"/>
    </row>
    <row r="41" spans="1:11" x14ac:dyDescent="0.35">
      <c r="A41" s="132" t="s">
        <v>37</v>
      </c>
      <c r="B41" s="133"/>
      <c r="C41" s="133"/>
      <c r="D41" s="133"/>
      <c r="E41" s="133"/>
      <c r="F41" s="133"/>
      <c r="G41" s="133"/>
      <c r="H41" s="133"/>
      <c r="I41" s="133"/>
      <c r="J41" s="133"/>
      <c r="K41" s="134"/>
    </row>
    <row r="42" spans="1:11" ht="27" customHeight="1" x14ac:dyDescent="0.35">
      <c r="A42" s="115" t="s">
        <v>153</v>
      </c>
      <c r="B42" s="116"/>
      <c r="C42" s="116"/>
      <c r="D42" s="116"/>
      <c r="E42" s="116"/>
      <c r="F42" s="116"/>
      <c r="G42" s="116"/>
      <c r="H42" s="116"/>
      <c r="I42" s="116"/>
      <c r="J42" s="116"/>
      <c r="K42" s="117"/>
    </row>
    <row r="43" spans="1:11" x14ac:dyDescent="0.35">
      <c r="A43" s="6"/>
      <c r="B43" s="16" t="s">
        <v>4</v>
      </c>
      <c r="C43" s="18" t="s">
        <v>5</v>
      </c>
      <c r="D43" s="17" t="s">
        <v>6</v>
      </c>
      <c r="E43" s="37" t="s">
        <v>7</v>
      </c>
      <c r="F43" s="37" t="s">
        <v>8</v>
      </c>
      <c r="G43" s="37" t="s">
        <v>44</v>
      </c>
      <c r="H43" s="18" t="s">
        <v>9</v>
      </c>
      <c r="I43" s="27" t="s">
        <v>60</v>
      </c>
      <c r="J43" s="30" t="s">
        <v>61</v>
      </c>
      <c r="K43" s="28" t="s">
        <v>41</v>
      </c>
    </row>
    <row r="44" spans="1:11" ht="57" customHeight="1" x14ac:dyDescent="0.35">
      <c r="A44" s="51" t="s">
        <v>10</v>
      </c>
      <c r="B44" s="51"/>
      <c r="C44" s="52"/>
      <c r="D44" s="53">
        <v>3</v>
      </c>
      <c r="E44" s="54"/>
      <c r="F44" s="54"/>
      <c r="G44" s="54"/>
      <c r="H44" s="118" t="s">
        <v>82</v>
      </c>
      <c r="I44" s="56">
        <f>IF(OR(E44= "A+",E44="A", E44="A-",E44="B+", E44="B", E44="B-", E44="C+", E44="C", E44="C-", E44="D+", E44="D", E44="D-", E44="S"), D44, 0)</f>
        <v>0</v>
      </c>
      <c r="J44" s="57">
        <f>IF(OR(E44= "A+",E44="A", E44="A-",E44="B+", E44="B", E44="B-", E44="C+", E44="C", E44="C-", E44="D+", E44="D", E44="D-", E44="F"), D44, 0)</f>
        <v>0</v>
      </c>
      <c r="K44" s="58" t="str">
        <f>IF(ISBLANK(E44 ),"",IF( VLOOKUP(E44,Scales!$C$3:$D$19,2,FALSE) &lt;0, "", D44*VLOOKUP(E44,Scales!$C$3:$D$19,2,FALSE)))</f>
        <v/>
      </c>
    </row>
    <row r="45" spans="1:11" ht="39" customHeight="1" x14ac:dyDescent="0.35">
      <c r="A45" s="51" t="s">
        <v>14</v>
      </c>
      <c r="B45" s="51"/>
      <c r="C45" s="52"/>
      <c r="D45" s="53">
        <v>3</v>
      </c>
      <c r="E45" s="54"/>
      <c r="F45" s="54"/>
      <c r="G45" s="54"/>
      <c r="H45" s="119"/>
      <c r="I45" s="56">
        <f>IF(OR(E45= "A+",E45="A", E45="A-",E45="B+", E45="B", E45="B-", E45="C+", E45="C", E45="C-", E45="D+", E45="D", E45="D-", E45="S"), D45, 0)</f>
        <v>0</v>
      </c>
      <c r="J45" s="57">
        <f>IF(OR(E45= "A+",E45="A", E45="A-",E45="B+", E45="B", E45="B-", E45="C+", E45="C", E45="C-", E45="D+", E45="D", E45="D-", E45="F"), D45, 0)</f>
        <v>0</v>
      </c>
      <c r="K45" s="58" t="str">
        <f>IF(ISBLANK(E45 ),"",IF( VLOOKUP(E45,Scales!$C$3:$D$19,2,FALSE) &lt;0, "", D45*VLOOKUP(E45,Scales!$C$3:$D$19,2,FALSE)))</f>
        <v/>
      </c>
    </row>
    <row r="46" spans="1:11" x14ac:dyDescent="0.35">
      <c r="A46" s="1"/>
      <c r="B46" s="1"/>
      <c r="C46" s="7"/>
      <c r="H46" s="32" t="s">
        <v>65</v>
      </c>
      <c r="I46" s="31">
        <f>SUM(I44:I45)</f>
        <v>0</v>
      </c>
      <c r="J46" s="120">
        <f>SUM(J44:J45)</f>
        <v>0</v>
      </c>
      <c r="K46" s="125" t="e">
        <f>SUM(K44:K45)/J46</f>
        <v>#DIV/0!</v>
      </c>
    </row>
    <row r="47" spans="1:11" x14ac:dyDescent="0.35">
      <c r="A47" s="1"/>
      <c r="B47" s="1"/>
      <c r="C47" s="7"/>
      <c r="D47" s="3"/>
      <c r="E47" s="3"/>
      <c r="F47" s="3"/>
      <c r="H47" s="13"/>
      <c r="I47" s="33" t="s">
        <v>62</v>
      </c>
      <c r="J47" s="121"/>
      <c r="K47" s="126"/>
    </row>
    <row r="48" spans="1:11" x14ac:dyDescent="0.35">
      <c r="A48" s="1"/>
      <c r="B48" s="1"/>
      <c r="C48" s="7"/>
      <c r="D48" s="3"/>
      <c r="E48" s="3"/>
      <c r="F48" s="3"/>
      <c r="G48" s="3"/>
      <c r="H48" s="7"/>
      <c r="I48" s="3"/>
      <c r="J48" s="23" t="s">
        <v>63</v>
      </c>
      <c r="K48" s="127"/>
    </row>
    <row r="49" spans="1:11" x14ac:dyDescent="0.35">
      <c r="A49" s="1"/>
      <c r="B49" s="1"/>
      <c r="C49" s="7"/>
      <c r="D49" s="3"/>
      <c r="E49" s="3"/>
      <c r="F49" s="3"/>
      <c r="G49" s="3"/>
      <c r="H49" s="7"/>
      <c r="I49" s="3"/>
      <c r="J49" s="3"/>
      <c r="K49" s="3"/>
    </row>
    <row r="50" spans="1:11" x14ac:dyDescent="0.35">
      <c r="A50" s="132" t="s">
        <v>91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4"/>
    </row>
    <row r="51" spans="1:11" x14ac:dyDescent="0.35">
      <c r="A51" s="6"/>
      <c r="B51" s="16" t="s">
        <v>4</v>
      </c>
      <c r="C51" s="18" t="s">
        <v>5</v>
      </c>
      <c r="D51" s="17" t="s">
        <v>6</v>
      </c>
      <c r="E51" s="37" t="s">
        <v>7</v>
      </c>
      <c r="F51" s="37" t="s">
        <v>8</v>
      </c>
      <c r="G51" s="37" t="s">
        <v>44</v>
      </c>
      <c r="H51" s="18" t="s">
        <v>9</v>
      </c>
      <c r="I51" s="27" t="s">
        <v>60</v>
      </c>
      <c r="J51" s="30" t="s">
        <v>61</v>
      </c>
      <c r="K51" s="28" t="s">
        <v>41</v>
      </c>
    </row>
    <row r="52" spans="1:11" ht="24.75" customHeight="1" x14ac:dyDescent="0.35">
      <c r="A52" s="51" t="s">
        <v>10</v>
      </c>
      <c r="B52" s="51" t="s">
        <v>89</v>
      </c>
      <c r="C52" s="55" t="s">
        <v>76</v>
      </c>
      <c r="D52" s="53">
        <v>0</v>
      </c>
      <c r="E52" s="54"/>
      <c r="F52" s="54"/>
      <c r="G52" s="54"/>
      <c r="H52" s="55" t="s">
        <v>83</v>
      </c>
      <c r="I52" s="56">
        <f>IF(OR(E52= "A+",E52="A", E52="A-",E52="B+", E52="B", E52="B-", E52="C+", E52="C", E52="C-", E52="D+", E52="D", E52="D-", E52="S"), D52, 0)</f>
        <v>0</v>
      </c>
      <c r="J52" s="57">
        <f>IF(OR(E52= "A+",E52="A", E52="A-",E52="B+", E52="B", E52="B-", E52="C+", E52="C", E52="C-", E52="D+", E52="D", E52="D-", E52="F"), D52, 0)</f>
        <v>0</v>
      </c>
      <c r="K52" s="58" t="str">
        <f>IF(ISBLANK(E52 ),"",IF( VLOOKUP(E52,Scales!$C$3:$D$19,2,FALSE) &lt;0, "", D52*VLOOKUP(E52,Scales!$C$3:$D$19,2,FALSE)))</f>
        <v/>
      </c>
    </row>
    <row r="53" spans="1:11" ht="29.25" customHeight="1" x14ac:dyDescent="0.35">
      <c r="A53" s="51" t="s">
        <v>14</v>
      </c>
      <c r="B53" s="51"/>
      <c r="C53" s="55"/>
      <c r="D53" s="53">
        <v>3</v>
      </c>
      <c r="E53" s="54"/>
      <c r="F53" s="54"/>
      <c r="G53" s="54"/>
      <c r="H53" s="118" t="s">
        <v>165</v>
      </c>
      <c r="I53" s="56">
        <f>IF(OR(E53= "A+",E53="A", E53="A-",E53="B+", E53="B", E53="B-", E53="C+", E53="C", E53="C-", E53="D+", E53="D", E53="D-", E53="S"), D53, 0)</f>
        <v>0</v>
      </c>
      <c r="J53" s="57">
        <f>IF(OR(E53= "A+",E53="A", E53="A-",E53="B+", E53="B", E53="B-", E53="C+", E53="C", E53="C-", E53="D+", E53="D", E53="D-", E53="F"), D53, 0)</f>
        <v>0</v>
      </c>
      <c r="K53" s="58" t="str">
        <f>IF(ISBLANK(E53 ),"",IF( VLOOKUP(E53,Scales!$C$3:$D$19,2,FALSE) &lt;0, "", D53*VLOOKUP(E53,Scales!$C$3:$D$19,2,FALSE)))</f>
        <v/>
      </c>
    </row>
    <row r="54" spans="1:11" ht="28.5" customHeight="1" x14ac:dyDescent="0.35">
      <c r="A54" s="51" t="s">
        <v>16</v>
      </c>
      <c r="B54" s="51"/>
      <c r="C54" s="55"/>
      <c r="D54" s="53">
        <v>3</v>
      </c>
      <c r="E54" s="54"/>
      <c r="F54" s="54"/>
      <c r="G54" s="54"/>
      <c r="H54" s="131"/>
      <c r="I54" s="56">
        <f>IF(OR(E54= "A+",E54="A", E54="A-",E54="B+", E54="B", E54="B-", E54="C+", E54="C", E54="C-", E54="D+", E54="D", E54="D-", E54="S"), D54, 0)</f>
        <v>0</v>
      </c>
      <c r="J54" s="57">
        <f>IF(OR(E54= "A+",E54="A", E54="A-",E54="B+", E54="B", E54="B-", E54="C+", E54="C", E54="C-", E54="D+", E54="D", E54="D-", E54="F"), D54, 0)</f>
        <v>0</v>
      </c>
      <c r="K54" s="58" t="str">
        <f>IF(ISBLANK(E54 ),"",IF( VLOOKUP(E54,Scales!$C$3:$D$19,2,FALSE) &lt;0, "", D54*VLOOKUP(E54,Scales!$C$3:$D$19,2,FALSE)))</f>
        <v/>
      </c>
    </row>
    <row r="55" spans="1:11" ht="29.25" customHeight="1" x14ac:dyDescent="0.35">
      <c r="A55" s="51" t="s">
        <v>18</v>
      </c>
      <c r="B55" s="51"/>
      <c r="C55" s="55"/>
      <c r="D55" s="53">
        <v>4</v>
      </c>
      <c r="E55" s="54"/>
      <c r="F55" s="54"/>
      <c r="G55" s="54"/>
      <c r="H55" s="131"/>
      <c r="I55" s="56">
        <f>IF(OR(E55= "A+",E55="A", E55="A-",E55="B+", E55="B", E55="B-", E55="C+", E55="C", E55="C-", E55="D+", E55="D", E55="D-", E55="S"), D55, 0)</f>
        <v>0</v>
      </c>
      <c r="J55" s="57">
        <f>IF(OR(E55= "A+",E55="A", E55="A-",E55="B+", E55="B", E55="B-", E55="C+", E55="C", E55="C-", E55="D+", E55="D", E55="D-", E55="F"), D55, 0)</f>
        <v>0</v>
      </c>
      <c r="K55" s="58" t="str">
        <f>IF(ISBLANK(E55 ),"",IF( VLOOKUP(E55,Scales!$C$3:$D$19,2,FALSE) &lt;0, "", D55*VLOOKUP(E55,Scales!$C$3:$D$19,2,FALSE)))</f>
        <v/>
      </c>
    </row>
    <row r="56" spans="1:11" ht="27.75" customHeight="1" x14ac:dyDescent="0.35">
      <c r="A56" s="51" t="s">
        <v>20</v>
      </c>
      <c r="B56" s="51"/>
      <c r="C56" s="55"/>
      <c r="D56" s="53"/>
      <c r="E56" s="54"/>
      <c r="F56" s="54"/>
      <c r="G56" s="54"/>
      <c r="H56" s="119"/>
      <c r="I56" s="56">
        <f>IF(OR(E56= "A+",E56="A", E56="A-",E56="B+", E56="B", E56="B-", E56="C+", E56="C", E56="C-", E56="D+", E56="D", E56="D-", E56="S"), D56, 0)</f>
        <v>0</v>
      </c>
      <c r="J56" s="57">
        <f>IF(OR(E56= "A+",E56="A", E56="A-",E56="B+", E56="B", E56="B-", E56="C+", E56="C", E56="C-", E56="D+", E56="D", E56="D-", E56="F"), D56, 0)</f>
        <v>0</v>
      </c>
      <c r="K56" s="58" t="str">
        <f>IF(ISBLANK(E56 ),"",IF( VLOOKUP(E56,Scales!$C$3:$D$19,2,FALSE) &lt;0, "", D56*VLOOKUP(E56,Scales!$C$3:$D$19,2,FALSE)))</f>
        <v/>
      </c>
    </row>
    <row r="57" spans="1:11" x14ac:dyDescent="0.35">
      <c r="A57" s="1"/>
      <c r="B57" s="1"/>
      <c r="C57" s="7"/>
      <c r="H57" s="32" t="s">
        <v>65</v>
      </c>
      <c r="I57" s="31">
        <f>SUM(I52:I56)</f>
        <v>0</v>
      </c>
      <c r="J57" s="120">
        <f>SUM(J52:J56)</f>
        <v>0</v>
      </c>
      <c r="K57" s="125" t="e">
        <f>SUM(K52:K56)/J57</f>
        <v>#DIV/0!</v>
      </c>
    </row>
    <row r="58" spans="1:11" x14ac:dyDescent="0.35">
      <c r="A58" s="1"/>
      <c r="B58" s="1"/>
      <c r="C58" s="7"/>
      <c r="D58" s="3"/>
      <c r="E58" s="3"/>
      <c r="F58" s="3"/>
      <c r="H58" s="13"/>
      <c r="I58" s="33" t="s">
        <v>62</v>
      </c>
      <c r="J58" s="121"/>
      <c r="K58" s="126"/>
    </row>
    <row r="59" spans="1:11" x14ac:dyDescent="0.35">
      <c r="A59" s="1"/>
      <c r="B59" s="1"/>
      <c r="C59" s="7"/>
      <c r="D59" s="3"/>
      <c r="E59" s="3"/>
      <c r="F59" s="3"/>
      <c r="G59" s="3"/>
      <c r="H59" s="7"/>
      <c r="I59" s="3"/>
      <c r="J59" s="36" t="s">
        <v>63</v>
      </c>
      <c r="K59" s="126"/>
    </row>
    <row r="60" spans="1:11" x14ac:dyDescent="0.35">
      <c r="A60" s="1"/>
      <c r="B60" s="1"/>
      <c r="C60" s="7"/>
      <c r="D60" s="3"/>
      <c r="E60" s="3"/>
      <c r="F60" s="3"/>
      <c r="G60" s="3"/>
      <c r="H60" s="7"/>
      <c r="I60" s="3"/>
      <c r="J60" s="38"/>
      <c r="K60" s="10"/>
    </row>
    <row r="61" spans="1:11" x14ac:dyDescent="0.35">
      <c r="A61" s="1"/>
      <c r="B61" s="1"/>
      <c r="C61" s="7"/>
      <c r="D61" s="3"/>
      <c r="E61" s="3"/>
      <c r="F61" s="3"/>
      <c r="G61" s="3"/>
      <c r="H61" s="7"/>
      <c r="I61" s="3"/>
      <c r="J61" s="3"/>
      <c r="K61" s="3"/>
    </row>
    <row r="62" spans="1:11" x14ac:dyDescent="0.35">
      <c r="A62" s="112" t="s">
        <v>84</v>
      </c>
      <c r="B62" s="113"/>
      <c r="C62" s="113"/>
      <c r="D62" s="113"/>
      <c r="E62" s="113"/>
      <c r="F62" s="113"/>
      <c r="G62" s="113"/>
      <c r="H62" s="113"/>
      <c r="I62" s="113"/>
      <c r="J62" s="113"/>
      <c r="K62" s="114"/>
    </row>
    <row r="63" spans="1:11" x14ac:dyDescent="0.35">
      <c r="A63" s="6"/>
      <c r="B63" s="16" t="s">
        <v>4</v>
      </c>
      <c r="C63" s="18" t="s">
        <v>5</v>
      </c>
      <c r="D63" s="17" t="s">
        <v>6</v>
      </c>
      <c r="E63" s="37" t="s">
        <v>7</v>
      </c>
      <c r="F63" s="37" t="s">
        <v>8</v>
      </c>
      <c r="G63" s="37" t="s">
        <v>44</v>
      </c>
      <c r="H63" s="18" t="s">
        <v>9</v>
      </c>
      <c r="I63" s="27" t="s">
        <v>60</v>
      </c>
      <c r="J63" s="30" t="s">
        <v>61</v>
      </c>
      <c r="K63" s="28" t="s">
        <v>41</v>
      </c>
    </row>
    <row r="64" spans="1:11" x14ac:dyDescent="0.35">
      <c r="A64" s="51" t="s">
        <v>10</v>
      </c>
      <c r="B64" s="51" t="s">
        <v>69</v>
      </c>
      <c r="C64" s="55" t="s">
        <v>68</v>
      </c>
      <c r="D64" s="53">
        <v>3</v>
      </c>
      <c r="E64" s="54"/>
      <c r="F64" s="54"/>
      <c r="G64" s="54"/>
      <c r="H64" s="55" t="s">
        <v>70</v>
      </c>
      <c r="I64" s="56">
        <f>IF(OR(E64= "A+",E64="A", E64="A-",E64="B+", E64="B", E64="B-", E64="C+", E64="C", E64="C-", E64="D+", E64="D", E64="D-", E64="S"), D64, 0)</f>
        <v>0</v>
      </c>
      <c r="J64" s="57">
        <f>IF(OR(E64= "A+",E64="A", E64="A-",E64="B+", E64="B", E64="B-", E64="C+", E64="C", E64="C-", E64="D+", E64="D", E64="D-", E64="F"), D64, 0)</f>
        <v>0</v>
      </c>
      <c r="K64" s="58" t="str">
        <f>IF(ISBLANK(E64 ),"",IF( VLOOKUP(E64,Scales!$C$3:$D$19,2,FALSE) &lt;0, "", D64*VLOOKUP(E64,Scales!$C$3:$D$19,2,FALSE)))</f>
        <v/>
      </c>
    </row>
    <row r="65" spans="1:11" ht="58.5" customHeight="1" x14ac:dyDescent="0.35">
      <c r="A65" s="51" t="s">
        <v>14</v>
      </c>
      <c r="B65" s="62"/>
      <c r="C65" s="63" t="s">
        <v>78</v>
      </c>
      <c r="D65" s="53">
        <v>3</v>
      </c>
      <c r="E65" s="54"/>
      <c r="F65" s="54"/>
      <c r="G65" s="54"/>
      <c r="H65" s="55" t="s">
        <v>85</v>
      </c>
      <c r="I65" s="56">
        <f>IF(OR(E65= "A+",E65="A", E65="A-",E65="B+", E65="B", E65="B-", E65="C+", E65="C", E65="C-", E65="D+", E65="D", E65="D-", E65="S"), D65, 0)</f>
        <v>0</v>
      </c>
      <c r="J65" s="57">
        <f>IF(OR(E65= "A+",E65="A", E65="A-",E65="B+", E65="B", E65="B-", E65="C+", E65="C", E65="C-", E65="D+", E65="D", E65="D-", E65="F"), D65, 0)</f>
        <v>0</v>
      </c>
      <c r="K65" s="58" t="str">
        <f>IF(ISBLANK(E65 ),"",IF( VLOOKUP(E65,Scales!$C$3:$D$19,2,FALSE) &lt;0, "", D65*VLOOKUP(E65,Scales!$C$3:$D$19,2,FALSE)))</f>
        <v/>
      </c>
    </row>
    <row r="66" spans="1:11" x14ac:dyDescent="0.35">
      <c r="A66" s="1"/>
      <c r="B66" s="1"/>
      <c r="C66" s="7"/>
      <c r="H66" s="32" t="s">
        <v>65</v>
      </c>
      <c r="I66" s="31">
        <f>SUM(I64:I65)</f>
        <v>0</v>
      </c>
      <c r="J66" s="120">
        <f>SUM(J64:J65)</f>
        <v>0</v>
      </c>
      <c r="K66" s="125" t="e">
        <f>SUM(K64:K65)/J66</f>
        <v>#DIV/0!</v>
      </c>
    </row>
    <row r="67" spans="1:11" x14ac:dyDescent="0.35">
      <c r="A67" s="1"/>
      <c r="B67" s="1"/>
      <c r="C67" s="7"/>
      <c r="D67" s="3"/>
      <c r="E67" s="3"/>
      <c r="F67" s="3"/>
      <c r="H67" s="13"/>
      <c r="I67" s="33" t="s">
        <v>62</v>
      </c>
      <c r="J67" s="121"/>
      <c r="K67" s="126"/>
    </row>
    <row r="68" spans="1:11" x14ac:dyDescent="0.35">
      <c r="A68" s="1"/>
      <c r="B68" s="1"/>
      <c r="C68" s="7"/>
      <c r="D68" s="3"/>
      <c r="E68" s="3"/>
      <c r="F68" s="3"/>
      <c r="G68" s="3"/>
      <c r="H68" s="7"/>
      <c r="I68" s="3"/>
      <c r="J68" s="23" t="s">
        <v>63</v>
      </c>
      <c r="K68" s="127"/>
    </row>
    <row r="69" spans="1:11" x14ac:dyDescent="0.35">
      <c r="A69" s="1"/>
      <c r="B69" s="1"/>
      <c r="C69" s="7"/>
      <c r="D69" s="3"/>
      <c r="E69" s="3"/>
      <c r="F69" s="3"/>
      <c r="G69" s="3"/>
      <c r="H69" s="7"/>
      <c r="I69" s="3"/>
      <c r="J69" s="3"/>
      <c r="K69" s="3"/>
    </row>
    <row r="70" spans="1:11" x14ac:dyDescent="0.35">
      <c r="A70" s="1"/>
      <c r="B70" s="1"/>
      <c r="C70" s="7"/>
      <c r="D70" s="3"/>
      <c r="E70" s="3"/>
      <c r="F70" s="3"/>
      <c r="G70" s="3"/>
      <c r="H70" s="7"/>
      <c r="I70" s="3"/>
      <c r="J70" s="3"/>
      <c r="K70" s="3"/>
    </row>
    <row r="71" spans="1:11" x14ac:dyDescent="0.35">
      <c r="A71" s="132" t="s">
        <v>161</v>
      </c>
      <c r="B71" s="133"/>
      <c r="C71" s="133"/>
      <c r="D71" s="133"/>
      <c r="E71" s="133"/>
      <c r="F71" s="133"/>
      <c r="G71" s="133"/>
      <c r="H71" s="133"/>
      <c r="I71" s="133"/>
      <c r="J71" s="133"/>
      <c r="K71" s="134"/>
    </row>
    <row r="72" spans="1:11" x14ac:dyDescent="0.35">
      <c r="A72" s="6"/>
      <c r="B72" s="16" t="s">
        <v>4</v>
      </c>
      <c r="C72" s="18" t="s">
        <v>5</v>
      </c>
      <c r="D72" s="17" t="s">
        <v>6</v>
      </c>
      <c r="E72" s="37" t="s">
        <v>7</v>
      </c>
      <c r="F72" s="37" t="s">
        <v>8</v>
      </c>
      <c r="G72" s="37" t="s">
        <v>44</v>
      </c>
      <c r="H72" s="18" t="s">
        <v>9</v>
      </c>
      <c r="I72" s="27" t="s">
        <v>60</v>
      </c>
      <c r="J72" s="30" t="s">
        <v>61</v>
      </c>
      <c r="K72" s="28" t="s">
        <v>41</v>
      </c>
    </row>
    <row r="73" spans="1:11" x14ac:dyDescent="0.35">
      <c r="A73" s="51" t="s">
        <v>10</v>
      </c>
      <c r="B73" s="51" t="s">
        <v>112</v>
      </c>
      <c r="C73" s="55" t="s">
        <v>113</v>
      </c>
      <c r="D73" s="53">
        <v>3</v>
      </c>
      <c r="E73" s="54"/>
      <c r="F73" s="54"/>
      <c r="G73" s="54"/>
      <c r="H73" s="51" t="s">
        <v>142</v>
      </c>
      <c r="I73" s="56">
        <f>IF(OR(E73= "A+",E73="A", E73="A-",E73="B+", E73="B", E73="B-", E73="C+", E73="C", E73="C-", E73="D+", E73="D", E73="D-", E73="S"), D73, 0)</f>
        <v>0</v>
      </c>
      <c r="J73" s="57">
        <f>IF(OR(E73= "A+",E73="A", E73="A-",E73="B+", E73="B", E73="B-", E73="C+", E73="C", E73="C-", E73="D+", E73="D", E73="D-", E73="F"), D73, 0)</f>
        <v>0</v>
      </c>
      <c r="K73" s="58" t="str">
        <f>IF(ISBLANK(E73 ),"",IF( VLOOKUP(E73,Scales!$C$3:$D$19,2,FALSE) &lt;0, "", D73*VLOOKUP(E73,Scales!$C$3:$D$19,2,FALSE)))</f>
        <v/>
      </c>
    </row>
    <row r="74" spans="1:11" x14ac:dyDescent="0.35">
      <c r="A74" s="51"/>
      <c r="B74" s="51" t="s">
        <v>119</v>
      </c>
      <c r="C74" s="55" t="s">
        <v>120</v>
      </c>
      <c r="D74" s="53">
        <v>3</v>
      </c>
      <c r="E74" s="54"/>
      <c r="F74" s="54"/>
      <c r="G74" s="54"/>
      <c r="H74" s="51" t="s">
        <v>143</v>
      </c>
      <c r="I74" s="56">
        <f>IF(OR(E74= "A+",E74="A", E74="A-",E74="B+", E74="B", E74="B-", E74="C+", E74="C", E74="C-", E74="D+", E74="D", E74="D-", E74="S"), D74, 0)</f>
        <v>0</v>
      </c>
      <c r="J74" s="57">
        <f>IF(OR(E74= "A+",E74="A", E74="A-",E74="B+", E74="B", E74="B-", E74="C+", E74="C", E74="C-", E74="D+", E74="D", E74="D-", E74="F"), D74, 0)</f>
        <v>0</v>
      </c>
      <c r="K74" s="58" t="str">
        <f>IF(ISBLANK(E74 ),"",IF( VLOOKUP(E74,Scales!$C$3:$D$19,2,FALSE) &lt;0, "", D74*VLOOKUP(E74,Scales!$C$3:$D$19,2,FALSE)))</f>
        <v/>
      </c>
    </row>
    <row r="75" spans="1:11" ht="23.25" customHeight="1" x14ac:dyDescent="0.35">
      <c r="A75" s="51" t="s">
        <v>14</v>
      </c>
      <c r="B75" s="51" t="s">
        <v>114</v>
      </c>
      <c r="C75" s="55" t="s">
        <v>71</v>
      </c>
      <c r="D75" s="53">
        <v>3</v>
      </c>
      <c r="E75" s="54"/>
      <c r="F75" s="54"/>
      <c r="G75" s="54"/>
      <c r="H75" s="55" t="s">
        <v>144</v>
      </c>
      <c r="I75" s="56">
        <f t="shared" ref="I75:I85" si="2">IF(OR(E75= "A+",E75="A", E75="A-",E75="B+", E75="B", E75="B-", E75="C+", E75="C", E75="C-", E75="D+", E75="D", E75="D-", E75="S"), D75, 0)</f>
        <v>0</v>
      </c>
      <c r="J75" s="57">
        <f t="shared" ref="J75:J85" si="3">IF(OR(E75= "A+",E75="A", E75="A-",E75="B+", E75="B", E75="B-", E75="C+", E75="C", E75="C-", E75="D+", E75="D", E75="D-", E75="F"), D75, 0)</f>
        <v>0</v>
      </c>
      <c r="K75" s="58" t="str">
        <f>IF(ISBLANK(E75 ),"",IF( VLOOKUP(E75,Scales!$C$3:$D$19,2,FALSE) &lt;0, "", D75*VLOOKUP(E75,Scales!$C$3:$D$19,2,FALSE)))</f>
        <v/>
      </c>
    </row>
    <row r="76" spans="1:11" ht="21" x14ac:dyDescent="0.35">
      <c r="A76" s="51" t="s">
        <v>16</v>
      </c>
      <c r="B76" s="51" t="s">
        <v>115</v>
      </c>
      <c r="C76" s="55" t="s">
        <v>72</v>
      </c>
      <c r="D76" s="53">
        <v>3</v>
      </c>
      <c r="E76" s="54"/>
      <c r="F76" s="54"/>
      <c r="G76" s="54"/>
      <c r="H76" s="55" t="s">
        <v>145</v>
      </c>
      <c r="I76" s="56">
        <f t="shared" si="2"/>
        <v>0</v>
      </c>
      <c r="J76" s="57">
        <f t="shared" si="3"/>
        <v>0</v>
      </c>
      <c r="K76" s="58" t="str">
        <f>IF(ISBLANK(E76 ),"",IF( VLOOKUP(E76,Scales!$C$3:$D$19,2,FALSE) &lt;0, "", D76*VLOOKUP(E76,Scales!$C$3:$D$19,2,FALSE)))</f>
        <v/>
      </c>
    </row>
    <row r="77" spans="1:11" ht="31.5" x14ac:dyDescent="0.35">
      <c r="A77" s="51" t="s">
        <v>18</v>
      </c>
      <c r="B77" s="51" t="s">
        <v>130</v>
      </c>
      <c r="C77" s="55" t="s">
        <v>116</v>
      </c>
      <c r="D77" s="53">
        <v>3</v>
      </c>
      <c r="E77" s="54"/>
      <c r="F77" s="54"/>
      <c r="G77" s="54"/>
      <c r="H77" s="55" t="s">
        <v>158</v>
      </c>
      <c r="I77" s="56">
        <f t="shared" si="2"/>
        <v>0</v>
      </c>
      <c r="J77" s="57">
        <f t="shared" si="3"/>
        <v>0</v>
      </c>
      <c r="K77" s="58" t="str">
        <f>IF(ISBLANK(E77 ),"",IF( VLOOKUP(E77,Scales!$C$3:$D$19,2,FALSE) &lt;0, "", D77*VLOOKUP(E77,Scales!$C$3:$D$19,2,FALSE)))</f>
        <v/>
      </c>
    </row>
    <row r="78" spans="1:11" ht="37.5" customHeight="1" x14ac:dyDescent="0.35">
      <c r="A78" s="51" t="s">
        <v>20</v>
      </c>
      <c r="B78" s="51" t="s">
        <v>131</v>
      </c>
      <c r="C78" s="55" t="s">
        <v>117</v>
      </c>
      <c r="D78" s="53">
        <v>3</v>
      </c>
      <c r="E78" s="54"/>
      <c r="F78" s="54"/>
      <c r="G78" s="54"/>
      <c r="H78" s="55" t="s">
        <v>159</v>
      </c>
      <c r="I78" s="56">
        <f t="shared" ref="I78:I83" si="4">IF(OR(E78= "A+",E78="A", E78="A-",E78="B+", E78="B", E78="B-", E78="C+", E78="C", E78="C-", E78="D+", E78="D", E78="D-", E78="S"), D78, 0)</f>
        <v>0</v>
      </c>
      <c r="J78" s="57">
        <f t="shared" ref="J78:J83" si="5">IF(OR(E78= "A+",E78="A", E78="A-",E78="B+", E78="B", E78="B-", E78="C+", E78="C", E78="C-", E78="D+", E78="D", E78="D-", E78="F"), D78, 0)</f>
        <v>0</v>
      </c>
      <c r="K78" s="58" t="str">
        <f>IF(ISBLANK(E78 ),"",IF( VLOOKUP(E78,Scales!$C$3:$D$19,2,FALSE) &lt;0, "", D78*VLOOKUP(E78,Scales!$C$3:$D$19,2,FALSE)))</f>
        <v/>
      </c>
    </row>
    <row r="79" spans="1:11" ht="24.75" customHeight="1" x14ac:dyDescent="0.35">
      <c r="A79" s="51"/>
      <c r="B79" s="51" t="s">
        <v>146</v>
      </c>
      <c r="C79" s="55" t="s">
        <v>147</v>
      </c>
      <c r="D79" s="53">
        <v>3</v>
      </c>
      <c r="E79" s="54"/>
      <c r="F79" s="54"/>
      <c r="G79" s="54"/>
      <c r="H79" s="55" t="s">
        <v>148</v>
      </c>
      <c r="I79" s="56">
        <f t="shared" ref="I79" si="6">IF(OR(E79= "A+",E79="A", E79="A-",E79="B+", E79="B", E79="B-", E79="C+", E79="C", E79="C-", E79="D+", E79="D", E79="D-", E79="S"), D79, 0)</f>
        <v>0</v>
      </c>
      <c r="J79" s="57">
        <f t="shared" ref="J79" si="7">IF(OR(E79= "A+",E79="A", E79="A-",E79="B+", E79="B", E79="B-", E79="C+", E79="C", E79="C-", E79="D+", E79="D", E79="D-", E79="F"), D79, 0)</f>
        <v>0</v>
      </c>
      <c r="K79" s="58" t="str">
        <f>IF(ISBLANK(E79 ),"",IF( VLOOKUP(E79,Scales!$C$3:$D$19,2,FALSE) &lt;0, "", D79*VLOOKUP(E79,Scales!$C$3:$D$19,2,FALSE)))</f>
        <v/>
      </c>
    </row>
    <row r="80" spans="1:11" ht="24" customHeight="1" x14ac:dyDescent="0.35">
      <c r="A80" s="51" t="s">
        <v>23</v>
      </c>
      <c r="B80" s="51" t="s">
        <v>132</v>
      </c>
      <c r="C80" s="55" t="s">
        <v>118</v>
      </c>
      <c r="D80" s="53">
        <v>3</v>
      </c>
      <c r="E80" s="54"/>
      <c r="F80" s="54"/>
      <c r="G80" s="54"/>
      <c r="H80" s="55" t="s">
        <v>155</v>
      </c>
      <c r="I80" s="56">
        <f t="shared" si="4"/>
        <v>0</v>
      </c>
      <c r="J80" s="57">
        <f t="shared" si="5"/>
        <v>0</v>
      </c>
      <c r="K80" s="58" t="str">
        <f>IF(ISBLANK(E80 ),"",IF( VLOOKUP(E80,Scales!$C$3:$D$19,2,FALSE) &lt;0, "", D80*VLOOKUP(E80,Scales!$C$3:$D$19,2,FALSE)))</f>
        <v/>
      </c>
    </row>
    <row r="81" spans="1:11" ht="24" customHeight="1" x14ac:dyDescent="0.35">
      <c r="A81" s="51"/>
      <c r="B81" s="51" t="s">
        <v>125</v>
      </c>
      <c r="C81" s="55" t="s">
        <v>126</v>
      </c>
      <c r="D81" s="53">
        <v>3</v>
      </c>
      <c r="E81" s="54"/>
      <c r="F81" s="54"/>
      <c r="G81" s="54"/>
      <c r="H81" s="55" t="s">
        <v>157</v>
      </c>
      <c r="I81" s="56">
        <f t="shared" si="4"/>
        <v>0</v>
      </c>
      <c r="J81" s="57">
        <f t="shared" si="5"/>
        <v>0</v>
      </c>
      <c r="K81" s="58" t="str">
        <f>IF(ISBLANK(E81 ),"",IF( VLOOKUP(E81,Scales!$C$3:$D$19,2,FALSE) &lt;0, "", D81*VLOOKUP(E81,Scales!$C$3:$D$19,2,FALSE)))</f>
        <v/>
      </c>
    </row>
    <row r="82" spans="1:11" ht="24" customHeight="1" x14ac:dyDescent="0.35">
      <c r="A82" s="51"/>
      <c r="B82" s="51" t="s">
        <v>127</v>
      </c>
      <c r="C82" s="55" t="s">
        <v>128</v>
      </c>
      <c r="D82" s="53">
        <v>3</v>
      </c>
      <c r="E82" s="54"/>
      <c r="F82" s="54"/>
      <c r="G82" s="54"/>
      <c r="H82" s="51" t="s">
        <v>156</v>
      </c>
      <c r="I82" s="56">
        <f t="shared" si="4"/>
        <v>0</v>
      </c>
      <c r="J82" s="57">
        <f t="shared" si="5"/>
        <v>0</v>
      </c>
      <c r="K82" s="58" t="str">
        <f>IF(ISBLANK(E82 ),"",IF( VLOOKUP(E82,Scales!$C$3:$D$19,2,FALSE) &lt;0, "", D82*VLOOKUP(E82,Scales!$C$3:$D$19,2,FALSE)))</f>
        <v/>
      </c>
    </row>
    <row r="83" spans="1:11" ht="20.25" customHeight="1" x14ac:dyDescent="0.35">
      <c r="A83" s="51"/>
      <c r="B83" s="51" t="s">
        <v>150</v>
      </c>
      <c r="C83" s="55" t="s">
        <v>124</v>
      </c>
      <c r="D83" s="53">
        <v>3</v>
      </c>
      <c r="E83" s="54"/>
      <c r="F83" s="54"/>
      <c r="G83" s="54"/>
      <c r="H83" s="51"/>
      <c r="I83" s="56">
        <f t="shared" si="4"/>
        <v>0</v>
      </c>
      <c r="J83" s="57">
        <f t="shared" si="5"/>
        <v>0</v>
      </c>
      <c r="K83" s="58" t="str">
        <f>IF(ISBLANK(E83 ),"",IF( VLOOKUP(E83,Scales!$C$3:$D$19,2,FALSE) &lt;0, "", D83*VLOOKUP(E83,Scales!$C$3:$D$19,2,FALSE)))</f>
        <v/>
      </c>
    </row>
    <row r="84" spans="1:11" ht="20.25" customHeight="1" x14ac:dyDescent="0.35">
      <c r="A84" s="51" t="s">
        <v>38</v>
      </c>
      <c r="B84" s="51" t="s">
        <v>129</v>
      </c>
      <c r="C84" s="55" t="s">
        <v>123</v>
      </c>
      <c r="D84" s="53">
        <v>3</v>
      </c>
      <c r="E84" s="54"/>
      <c r="F84" s="54"/>
      <c r="G84" s="54"/>
      <c r="H84" s="59"/>
      <c r="I84" s="56">
        <f t="shared" si="2"/>
        <v>0</v>
      </c>
      <c r="J84" s="57">
        <f t="shared" si="3"/>
        <v>0</v>
      </c>
      <c r="K84" s="58" t="str">
        <f>IF(ISBLANK(E84 ),"",IF( VLOOKUP(E84,Scales!$C$3:$D$19,2,FALSE) &lt;0, "", D84*VLOOKUP(E84,Scales!$C$3:$D$19,2,FALSE)))</f>
        <v/>
      </c>
    </row>
    <row r="85" spans="1:11" ht="20.25" customHeight="1" x14ac:dyDescent="0.35">
      <c r="A85" s="51" t="s">
        <v>39</v>
      </c>
      <c r="B85" s="51" t="s">
        <v>121</v>
      </c>
      <c r="C85" s="55" t="s">
        <v>122</v>
      </c>
      <c r="D85" s="53">
        <v>3</v>
      </c>
      <c r="E85" s="54"/>
      <c r="F85" s="54"/>
      <c r="G85" s="54"/>
      <c r="H85" s="59"/>
      <c r="I85" s="56">
        <f t="shared" si="2"/>
        <v>0</v>
      </c>
      <c r="J85" s="57">
        <f t="shared" si="3"/>
        <v>0</v>
      </c>
      <c r="K85" s="58" t="str">
        <f>IF(ISBLANK(E85 ),"",IF( VLOOKUP(E85,Scales!$C$3:$D$19,2,FALSE) &lt;0, "", D85*VLOOKUP(E85,Scales!$C$3:$D$19,2,FALSE)))</f>
        <v/>
      </c>
    </row>
    <row r="86" spans="1:11" x14ac:dyDescent="0.35">
      <c r="A86" s="1"/>
      <c r="B86" s="1"/>
      <c r="C86" s="7"/>
      <c r="H86" s="32" t="s">
        <v>65</v>
      </c>
      <c r="I86" s="31">
        <f>SUM(I73:I85)</f>
        <v>0</v>
      </c>
      <c r="J86" s="120">
        <f>SUM(J73:J85)</f>
        <v>0</v>
      </c>
      <c r="K86" s="125" t="e">
        <f>SUM(K73:K85)/J86</f>
        <v>#DIV/0!</v>
      </c>
    </row>
    <row r="87" spans="1:11" x14ac:dyDescent="0.35">
      <c r="A87" s="1"/>
      <c r="B87" s="1"/>
      <c r="C87" s="7"/>
      <c r="D87" s="3"/>
      <c r="E87" s="3"/>
      <c r="F87" s="3"/>
      <c r="H87" s="13"/>
      <c r="I87" s="33" t="s">
        <v>62</v>
      </c>
      <c r="J87" s="121"/>
      <c r="K87" s="126"/>
    </row>
    <row r="88" spans="1:11" x14ac:dyDescent="0.35">
      <c r="A88" s="1"/>
      <c r="B88" s="1"/>
      <c r="C88" s="7"/>
      <c r="D88" s="3"/>
      <c r="E88" s="3"/>
      <c r="F88" s="3"/>
      <c r="G88" s="3"/>
      <c r="H88" s="7"/>
      <c r="I88" s="3"/>
      <c r="J88" s="23" t="s">
        <v>63</v>
      </c>
      <c r="K88" s="127"/>
    </row>
    <row r="94" spans="1:11" ht="9.75" customHeight="1" x14ac:dyDescent="0.35"/>
    <row r="95" spans="1:11" ht="31.5" customHeight="1" x14ac:dyDescent="0.35">
      <c r="A95" s="138" t="s">
        <v>160</v>
      </c>
      <c r="B95" s="139"/>
      <c r="C95" s="139"/>
      <c r="D95" s="139"/>
      <c r="E95" s="139"/>
      <c r="F95" s="139"/>
      <c r="G95" s="139"/>
      <c r="H95" s="139"/>
      <c r="I95" s="139"/>
      <c r="J95" s="139"/>
      <c r="K95" s="140"/>
    </row>
    <row r="96" spans="1:11" ht="15" customHeight="1" x14ac:dyDescent="0.35">
      <c r="A96" s="6"/>
      <c r="B96" s="16" t="s">
        <v>4</v>
      </c>
      <c r="C96" s="18" t="s">
        <v>5</v>
      </c>
      <c r="D96" s="17" t="s">
        <v>6</v>
      </c>
      <c r="E96" s="37" t="s">
        <v>7</v>
      </c>
      <c r="F96" s="37" t="s">
        <v>8</v>
      </c>
      <c r="G96" s="37" t="s">
        <v>44</v>
      </c>
      <c r="H96" s="18" t="s">
        <v>9</v>
      </c>
      <c r="I96" s="27" t="s">
        <v>60</v>
      </c>
      <c r="J96" s="30" t="s">
        <v>61</v>
      </c>
      <c r="K96" s="28" t="s">
        <v>41</v>
      </c>
    </row>
    <row r="97" spans="1:11" ht="50.25" customHeight="1" x14ac:dyDescent="0.35">
      <c r="A97" s="51" t="s">
        <v>10</v>
      </c>
      <c r="B97" s="62"/>
      <c r="C97" s="63"/>
      <c r="D97" s="53">
        <v>3</v>
      </c>
      <c r="E97" s="54"/>
      <c r="F97" s="54"/>
      <c r="G97" s="54"/>
      <c r="H97" s="118"/>
      <c r="I97" s="56">
        <f>IF(OR(E97= "A+",E97="A", E97="A-",E97="B+", E97="B", E97="B-", E97="C+", E97="C", E97="C-", E97="D+", E97="D", E97="D-", E97="S"), D97, 0)</f>
        <v>0</v>
      </c>
      <c r="J97" s="57">
        <f>IF(OR(E97= "A+",E97="A", E97="A-",E97="B+", E97="B", E97="B-", E97="C+", E97="C", E97="C-", E97="D+", E97="D", E97="D-", E97="F"), D97, 0)</f>
        <v>0</v>
      </c>
      <c r="K97" s="58" t="str">
        <f>IF(ISBLANK(E97 ),"",IF( VLOOKUP(E97,Scales!$C$3:$D$19,2,FALSE) &lt;0, "", D97*VLOOKUP(E97,Scales!$C$3:$D$19,2,FALSE)))</f>
        <v/>
      </c>
    </row>
    <row r="98" spans="1:11" ht="54.75" customHeight="1" x14ac:dyDescent="0.35">
      <c r="A98" s="51"/>
      <c r="B98" s="62"/>
      <c r="C98" s="63"/>
      <c r="D98" s="53"/>
      <c r="E98" s="54"/>
      <c r="F98" s="54"/>
      <c r="G98" s="54"/>
      <c r="H98" s="131"/>
      <c r="I98" s="56">
        <f>IF(OR(E98= "A+",E98="A", E98="A-",E98="B+", E98="B", E98="B-", E98="C+", E98="C", E98="C-", E98="D+", E98="D", E98="D-", E98="S"), D98, 0)</f>
        <v>0</v>
      </c>
      <c r="J98" s="57">
        <f>IF(OR(E98= "A+",E98="A", E98="A-",E98="B+", E98="B", E98="B-", E98="C+", E98="C", E98="C-", E98="D+", E98="D", E98="D-", E98="F"), D98, 0)</f>
        <v>0</v>
      </c>
      <c r="K98" s="58"/>
    </row>
    <row r="99" spans="1:11" ht="59.25" customHeight="1" x14ac:dyDescent="0.35">
      <c r="A99" s="51" t="s">
        <v>14</v>
      </c>
      <c r="B99" s="62"/>
      <c r="C99" s="63"/>
      <c r="D99" s="53">
        <v>3</v>
      </c>
      <c r="E99" s="54"/>
      <c r="F99" s="54"/>
      <c r="G99" s="54"/>
      <c r="H99" s="119"/>
      <c r="I99" s="56">
        <f>IF(OR(E99= "A+",E99="A", E99="A-",E99="B+", E99="B", E99="B-", E99="C+", E99="C", E99="C-", E99="D+", E99="D", E99="D-", E99="S"), D99, 0)</f>
        <v>0</v>
      </c>
      <c r="J99" s="57">
        <f>IF(OR(E99= "A+",E99="A", E99="A-",E99="B+", E99="B", E99="B-", E99="C+", E99="C", E99="C-", E99="D+", E99="D", E99="D-", E99="F"), D99, 0)</f>
        <v>0</v>
      </c>
      <c r="K99" s="58" t="str">
        <f>IF(ISBLANK(E99 ),"",IF( VLOOKUP(E99,Scales!$C$3:$D$19,2,FALSE) &lt;0, "", D99*VLOOKUP(E99,Scales!$C$3:$D$19,2,FALSE)))</f>
        <v/>
      </c>
    </row>
    <row r="100" spans="1:11" ht="24.75" customHeight="1" x14ac:dyDescent="0.35">
      <c r="A100" s="1"/>
      <c r="B100" s="1"/>
      <c r="C100" s="7"/>
      <c r="D100" s="3"/>
      <c r="E100" s="3"/>
      <c r="F100" s="3"/>
      <c r="G100" s="3"/>
      <c r="H100" s="32" t="s">
        <v>65</v>
      </c>
      <c r="I100" s="31">
        <f>SUM(I97:I99)</f>
        <v>0</v>
      </c>
      <c r="J100" s="73"/>
      <c r="K100" s="29" t="e">
        <f>SUM(K97:K99)/J100</f>
        <v>#DIV/0!</v>
      </c>
    </row>
    <row r="101" spans="1:11" x14ac:dyDescent="0.35">
      <c r="A101" s="1"/>
      <c r="B101" s="1"/>
      <c r="C101" s="7"/>
      <c r="D101" s="3"/>
      <c r="E101" s="3"/>
      <c r="F101" s="3"/>
      <c r="G101" s="3"/>
      <c r="H101" s="13"/>
      <c r="I101" s="33" t="s">
        <v>62</v>
      </c>
      <c r="J101" s="72">
        <f>SUM(J98:J99)</f>
        <v>0</v>
      </c>
      <c r="K101" s="34"/>
    </row>
    <row r="102" spans="1:11" x14ac:dyDescent="0.35">
      <c r="A102" s="1"/>
      <c r="B102" s="1"/>
      <c r="C102" s="7"/>
      <c r="D102" s="3"/>
      <c r="E102" s="3"/>
      <c r="F102" s="3"/>
      <c r="G102" s="3"/>
      <c r="H102" s="7"/>
      <c r="I102" s="3"/>
      <c r="J102" s="23" t="s">
        <v>63</v>
      </c>
      <c r="K102" s="35"/>
    </row>
    <row r="104" spans="1:11" ht="39" customHeight="1" x14ac:dyDescent="0.35">
      <c r="A104" s="67" t="s">
        <v>73</v>
      </c>
      <c r="B104" s="45"/>
      <c r="C104" s="45"/>
      <c r="D104" s="48"/>
      <c r="E104" s="49"/>
      <c r="F104" s="49"/>
      <c r="G104" s="49"/>
      <c r="H104" s="49"/>
      <c r="I104" s="49"/>
      <c r="J104" s="49"/>
      <c r="K104" s="50"/>
    </row>
    <row r="105" spans="1:11" ht="19.5" customHeight="1" x14ac:dyDescent="0.35">
      <c r="A105" s="65" t="s">
        <v>109</v>
      </c>
      <c r="B105" s="64"/>
      <c r="C105" s="64"/>
      <c r="D105" s="65"/>
      <c r="E105" s="64"/>
      <c r="F105" s="64"/>
      <c r="G105" s="64"/>
      <c r="H105" s="64"/>
      <c r="I105" s="64"/>
      <c r="J105" s="64"/>
      <c r="K105" s="66"/>
    </row>
    <row r="106" spans="1:11" x14ac:dyDescent="0.35">
      <c r="A106" s="6"/>
      <c r="B106" s="16" t="s">
        <v>4</v>
      </c>
      <c r="C106" s="18" t="s">
        <v>5</v>
      </c>
      <c r="D106" s="17" t="s">
        <v>6</v>
      </c>
      <c r="E106" s="37" t="s">
        <v>7</v>
      </c>
      <c r="F106" s="37" t="s">
        <v>8</v>
      </c>
      <c r="G106" s="37" t="s">
        <v>44</v>
      </c>
      <c r="H106" s="18" t="s">
        <v>9</v>
      </c>
      <c r="I106" s="27" t="s">
        <v>60</v>
      </c>
      <c r="J106" s="30" t="s">
        <v>61</v>
      </c>
      <c r="K106" s="28" t="s">
        <v>41</v>
      </c>
    </row>
    <row r="107" spans="1:11" x14ac:dyDescent="0.35">
      <c r="A107" s="51" t="s">
        <v>10</v>
      </c>
      <c r="B107" s="51"/>
      <c r="C107" s="55"/>
      <c r="D107" s="53"/>
      <c r="E107" s="54"/>
      <c r="F107" s="54"/>
      <c r="G107" s="54"/>
      <c r="H107" s="51"/>
      <c r="I107" s="56">
        <f t="shared" ref="I107:I112" si="8">IF(OR(E107= "A+",E107="A", E107="A-",E107="B+", E107="B", E107="B-", E107="C+", E107="C", E107="C-", E107="D+", E107="D", E107="D-", E107="S"), D107, 0)</f>
        <v>0</v>
      </c>
      <c r="J107" s="57">
        <f t="shared" ref="J107:J112" si="9">IF(OR(E107= "A+",E107="A", E107="A-",E107="B+", E107="B", E107="B-", E107="C+", E107="C", E107="C-", E107="D+", E107="D", E107="D-", E107="F"), D107, 0)</f>
        <v>0</v>
      </c>
      <c r="K107" s="58" t="str">
        <f>IF(ISBLANK(E107 ),"",IF( VLOOKUP(E107,Scales!$C$3:$D$19,2,FALSE) &lt;0, "", D107*VLOOKUP(E107,Scales!$C$3:$D$19,2,FALSE)))</f>
        <v/>
      </c>
    </row>
    <row r="108" spans="1:11" x14ac:dyDescent="0.35">
      <c r="A108" s="51" t="s">
        <v>14</v>
      </c>
      <c r="B108" s="51"/>
      <c r="C108" s="55"/>
      <c r="D108" s="53"/>
      <c r="E108" s="54"/>
      <c r="F108" s="54"/>
      <c r="G108" s="54"/>
      <c r="H108" s="51"/>
      <c r="I108" s="56">
        <f t="shared" si="8"/>
        <v>0</v>
      </c>
      <c r="J108" s="57">
        <f t="shared" si="9"/>
        <v>0</v>
      </c>
      <c r="K108" s="58" t="str">
        <f>IF(ISBLANK(E108 ),"",IF( VLOOKUP(E108,Scales!$C$3:$D$19,2,FALSE) &lt;0, "", D108*VLOOKUP(E108,Scales!$C$3:$D$19,2,FALSE)))</f>
        <v/>
      </c>
    </row>
    <row r="109" spans="1:11" x14ac:dyDescent="0.35">
      <c r="A109" s="51" t="s">
        <v>16</v>
      </c>
      <c r="B109" s="51"/>
      <c r="C109" s="55"/>
      <c r="D109" s="53"/>
      <c r="E109" s="54"/>
      <c r="F109" s="54"/>
      <c r="G109" s="54"/>
      <c r="H109" s="51"/>
      <c r="I109" s="56">
        <f t="shared" si="8"/>
        <v>0</v>
      </c>
      <c r="J109" s="57">
        <f t="shared" si="9"/>
        <v>0</v>
      </c>
      <c r="K109" s="58" t="str">
        <f>IF(ISBLANK(E109 ),"",IF( VLOOKUP(E109,Scales!$C$3:$D$19,2,FALSE) &lt;0, "", D109*VLOOKUP(E109,Scales!$C$3:$D$19,2,FALSE)))</f>
        <v/>
      </c>
    </row>
    <row r="110" spans="1:11" x14ac:dyDescent="0.35">
      <c r="A110" s="51" t="s">
        <v>18</v>
      </c>
      <c r="B110" s="51"/>
      <c r="C110" s="55"/>
      <c r="D110" s="53"/>
      <c r="E110" s="54"/>
      <c r="F110" s="54"/>
      <c r="G110" s="54"/>
      <c r="H110" s="51"/>
      <c r="I110" s="56">
        <f t="shared" si="8"/>
        <v>0</v>
      </c>
      <c r="J110" s="57">
        <f t="shared" si="9"/>
        <v>0</v>
      </c>
      <c r="K110" s="58" t="str">
        <f>IF(ISBLANK(E110 ),"",IF( VLOOKUP(E110,Scales!$C$3:$D$19,2,FALSE) &lt;0, "", D110*VLOOKUP(E110,Scales!$C$3:$D$19,2,FALSE)))</f>
        <v/>
      </c>
    </row>
    <row r="111" spans="1:11" x14ac:dyDescent="0.35">
      <c r="A111" s="51" t="s">
        <v>20</v>
      </c>
      <c r="B111" s="51"/>
      <c r="C111" s="55"/>
      <c r="D111" s="53"/>
      <c r="E111" s="54"/>
      <c r="F111" s="54"/>
      <c r="G111" s="54"/>
      <c r="H111" s="51"/>
      <c r="I111" s="56">
        <f t="shared" si="8"/>
        <v>0</v>
      </c>
      <c r="J111" s="57">
        <f t="shared" si="9"/>
        <v>0</v>
      </c>
      <c r="K111" s="58" t="str">
        <f>IF(ISBLANK(E111 ),"",IF( VLOOKUP(E111,Scales!$C$3:$D$19,2,FALSE) &lt;0, "", D111*VLOOKUP(E111,Scales!$C$3:$D$19,2,FALSE)))</f>
        <v/>
      </c>
    </row>
    <row r="112" spans="1:11" x14ac:dyDescent="0.35">
      <c r="A112" s="51" t="s">
        <v>23</v>
      </c>
      <c r="B112" s="51"/>
      <c r="C112" s="55"/>
      <c r="D112" s="53"/>
      <c r="E112" s="54"/>
      <c r="F112" s="54"/>
      <c r="G112" s="54"/>
      <c r="H112" s="55"/>
      <c r="I112" s="56">
        <f t="shared" si="8"/>
        <v>0</v>
      </c>
      <c r="J112" s="57">
        <f t="shared" si="9"/>
        <v>0</v>
      </c>
      <c r="K112" s="58" t="str">
        <f>IF(ISBLANK(E112 ),"",IF( VLOOKUP(E112,Scales!$C$3:$D$19,2,FALSE) &lt;0, "",#REF!*VLOOKUP( E112,Scales!$C$3:$D$19,2,FALSE)))</f>
        <v/>
      </c>
    </row>
    <row r="113" spans="1:11" x14ac:dyDescent="0.35">
      <c r="A113" s="1"/>
      <c r="B113" s="1"/>
      <c r="C113" s="7"/>
      <c r="H113" s="32" t="s">
        <v>65</v>
      </c>
      <c r="I113" s="31">
        <f>SUM(I107:I112)</f>
        <v>0</v>
      </c>
      <c r="J113" s="120">
        <f>SUM(J107:J112)</f>
        <v>0</v>
      </c>
      <c r="K113" s="125" t="e">
        <f>SUM(K107:K112)/J113</f>
        <v>#DIV/0!</v>
      </c>
    </row>
    <row r="114" spans="1:11" x14ac:dyDescent="0.35">
      <c r="A114" s="1"/>
      <c r="B114" s="1"/>
      <c r="C114" s="7"/>
      <c r="D114" s="3"/>
      <c r="E114" s="3"/>
      <c r="F114" s="3"/>
      <c r="H114" s="13"/>
      <c r="I114" s="33" t="s">
        <v>62</v>
      </c>
      <c r="J114" s="121"/>
      <c r="K114" s="126"/>
    </row>
    <row r="115" spans="1:11" x14ac:dyDescent="0.35">
      <c r="A115" s="1"/>
      <c r="B115" s="1"/>
      <c r="C115" s="7"/>
      <c r="D115" s="3"/>
      <c r="E115" s="3"/>
      <c r="F115" s="3"/>
      <c r="G115" s="3"/>
      <c r="H115" s="7"/>
      <c r="I115" s="3"/>
      <c r="J115" s="23" t="s">
        <v>63</v>
      </c>
      <c r="K115" s="127"/>
    </row>
    <row r="122" spans="1:11" x14ac:dyDescent="0.35">
      <c r="A122" t="s">
        <v>75</v>
      </c>
    </row>
    <row r="123" spans="1:11" x14ac:dyDescent="0.35">
      <c r="B123" s="68" t="s">
        <v>109</v>
      </c>
      <c r="C123" s="74"/>
      <c r="D123" s="75"/>
      <c r="E123" s="75"/>
      <c r="F123" s="75"/>
      <c r="G123" s="75"/>
      <c r="H123" s="75"/>
      <c r="I123" s="75"/>
      <c r="J123" s="75"/>
      <c r="K123" s="76"/>
    </row>
    <row r="206" spans="1:1" x14ac:dyDescent="0.35">
      <c r="A206" t="s">
        <v>75</v>
      </c>
    </row>
    <row r="209" spans="1:11" x14ac:dyDescent="0.35">
      <c r="A209" s="44" t="s">
        <v>74</v>
      </c>
      <c r="B209" s="45"/>
      <c r="C209" s="45"/>
      <c r="D209" s="45"/>
      <c r="E209" s="45"/>
      <c r="F209" s="45"/>
      <c r="G209" s="45"/>
      <c r="H209" s="45"/>
      <c r="I209" s="45"/>
      <c r="J209" s="45"/>
      <c r="K209" s="39"/>
    </row>
    <row r="210" spans="1:11" x14ac:dyDescent="0.35">
      <c r="A210" s="6"/>
      <c r="B210" s="16" t="s">
        <v>4</v>
      </c>
      <c r="C210" s="18" t="s">
        <v>5</v>
      </c>
      <c r="D210" s="17" t="s">
        <v>6</v>
      </c>
      <c r="E210" s="37" t="s">
        <v>7</v>
      </c>
      <c r="F210" s="37" t="s">
        <v>8</v>
      </c>
      <c r="G210" s="37" t="s">
        <v>44</v>
      </c>
      <c r="H210" s="18" t="s">
        <v>9</v>
      </c>
      <c r="I210" s="27" t="s">
        <v>60</v>
      </c>
      <c r="J210" s="30" t="s">
        <v>61</v>
      </c>
      <c r="K210" s="28" t="s">
        <v>41</v>
      </c>
    </row>
    <row r="211" spans="1:11" x14ac:dyDescent="0.35">
      <c r="A211" s="51" t="s">
        <v>10</v>
      </c>
      <c r="B211" s="51"/>
      <c r="C211" s="55"/>
      <c r="D211" s="53"/>
      <c r="E211" s="54"/>
      <c r="F211" s="54"/>
      <c r="G211" s="54"/>
      <c r="H211" s="55"/>
      <c r="I211" s="56">
        <f>IF(OR(E211= "A+",E211="A", E211="A-",E211="B+", E211="B", E211="B-", E211="C+", E211="C", E211="C-", E211="D+", E211="D", E211="D-", E211="S"), D211, 0)</f>
        <v>0</v>
      </c>
      <c r="J211" s="57">
        <f>IF(OR(E211= "A+",E211="A", E211="A-",E211="B+", E211="B", E211="B-", E211="C+", E211="C", E211="C-", E211="D+", E211="D", E211="D-", E211="F"), D211, 0)</f>
        <v>0</v>
      </c>
      <c r="K211" s="58" t="str">
        <f>IF(ISBLANK(E211 ),"",IF( VLOOKUP(E211,Scales!$C$3:$D$19,2,FALSE) &lt;0, "", D211*VLOOKUP(E211,Scales!$C$3:$D$19,2,FALSE)))</f>
        <v/>
      </c>
    </row>
    <row r="212" spans="1:11" x14ac:dyDescent="0.35">
      <c r="A212" s="51" t="s">
        <v>14</v>
      </c>
      <c r="B212" s="51"/>
      <c r="C212" s="55"/>
      <c r="D212" s="53"/>
      <c r="E212" s="54"/>
      <c r="F212" s="54"/>
      <c r="G212" s="54"/>
      <c r="H212" s="55"/>
      <c r="I212" s="56">
        <f>IF(OR(E212= "A+",E212="A", E212="A-",E212="B+", E212="B", E212="B-", E212="C+", E212="C", E212="C-", E212="D+", E212="D", E212="D-", E212="S"), D212, 0)</f>
        <v>0</v>
      </c>
      <c r="J212" s="57">
        <f>IF(OR(E212= "A+",E212="A", E212="A-",E212="B+", E212="B", E212="B-", E212="C+", E212="C", E212="C-", E212="D+", E212="D", E212="D-", E212="F"), D212, 0)</f>
        <v>0</v>
      </c>
      <c r="K212" s="58" t="str">
        <f>IF(ISBLANK(E212 ),"",IF( VLOOKUP(E212,Scales!$C$3:$D$19,2,FALSE) &lt;0, "", D212*VLOOKUP(E212,Scales!$C$3:$D$19,2,FALSE)))</f>
        <v/>
      </c>
    </row>
    <row r="213" spans="1:11" x14ac:dyDescent="0.35">
      <c r="A213" s="51" t="s">
        <v>16</v>
      </c>
      <c r="B213" s="51"/>
      <c r="C213" s="55"/>
      <c r="D213" s="53"/>
      <c r="E213" s="54"/>
      <c r="F213" s="54"/>
      <c r="G213" s="54"/>
      <c r="H213" s="55"/>
      <c r="I213" s="56">
        <f>IF(OR(E213= "A+",E213="A", E213="A-",E213="B+", E213="B", E213="B-", E213="C+", E213="C", E213="C-", E213="D+", E213="D", E213="D-", E213="S"), D213, 0)</f>
        <v>0</v>
      </c>
      <c r="J213" s="57">
        <f>IF(OR(E213= "A+",E213="A", E213="A-",E213="B+", E213="B", E213="B-", E213="C+", E213="C", E213="C-", E213="D+", E213="D", E213="D-", E213="F"), D213, 0)</f>
        <v>0</v>
      </c>
      <c r="K213" s="58" t="str">
        <f>IF(ISBLANK(E213 ),"",IF( VLOOKUP(E213,Scales!$C$3:$D$19,2,FALSE) &lt;0, "", D213*VLOOKUP(E213,Scales!$C$3:$D$19,2,FALSE)))</f>
        <v/>
      </c>
    </row>
    <row r="214" spans="1:11" x14ac:dyDescent="0.35">
      <c r="A214" s="51" t="s">
        <v>18</v>
      </c>
      <c r="B214" s="51"/>
      <c r="C214" s="55"/>
      <c r="D214" s="53"/>
      <c r="E214" s="54"/>
      <c r="F214" s="54"/>
      <c r="G214" s="54"/>
      <c r="H214" s="55"/>
      <c r="I214" s="56">
        <f>IF(OR(E214= "A+",E214="A", E214="A-",E214="B+", E214="B", E214="B-", E214="C+", E214="C", E214="C-", E214="D+", E214="D", E214="D-", E214="S"), D214, 0)</f>
        <v>0</v>
      </c>
      <c r="J214" s="57">
        <f>IF(OR(E214= "A+",E214="A", E214="A-",E214="B+", E214="B", E214="B-", E214="C+", E214="C", E214="C-", E214="D+", E214="D", E214="D-", E214="F"), D214, 0)</f>
        <v>0</v>
      </c>
      <c r="K214" s="58" t="str">
        <f>IF(ISBLANK(E214 ),"",IF( VLOOKUP(E214,Scales!$C$3:$D$19,2,FALSE) &lt;0, "", D214*VLOOKUP(E214,Scales!$C$3:$D$19,2,FALSE)))</f>
        <v/>
      </c>
    </row>
    <row r="215" spans="1:11" x14ac:dyDescent="0.35">
      <c r="A215" s="51" t="s">
        <v>20</v>
      </c>
      <c r="B215" s="51"/>
      <c r="C215" s="55"/>
      <c r="D215" s="53"/>
      <c r="E215" s="54"/>
      <c r="F215" s="54"/>
      <c r="G215" s="54"/>
      <c r="H215" s="55"/>
      <c r="I215" s="56">
        <f>IF(OR(E215= "A+",E215="A", E215="A-",E215="B+", E215="B", E215="B-", E215="C+", E215="C", E215="C-", E215="D+", E215="D", E215="D-", E215="S"), D215, 0)</f>
        <v>0</v>
      </c>
      <c r="J215" s="57">
        <f>IF(OR(E215= "A+",E215="A", E215="A-",E215="B+", E215="B", E215="B-", E215="C+", E215="C", E215="C-", E215="D+", E215="D", E215="D-", E215="F"), D215, 0)</f>
        <v>0</v>
      </c>
      <c r="K215" s="58" t="str">
        <f>IF(ISBLANK(E215 ),"",IF( VLOOKUP(E215,Scales!$C$3:$D$19,2,FALSE) &lt;0, "", D215*VLOOKUP(E215,Scales!$C$3:$D$19,2,FALSE)))</f>
        <v/>
      </c>
    </row>
    <row r="216" spans="1:11" x14ac:dyDescent="0.35">
      <c r="A216" s="1"/>
      <c r="B216" s="1"/>
      <c r="C216" s="7"/>
      <c r="D216" s="3"/>
      <c r="E216" s="3"/>
      <c r="F216" s="3"/>
      <c r="G216" s="3"/>
      <c r="H216" s="32" t="s">
        <v>65</v>
      </c>
      <c r="I216" s="31">
        <f>SUM(I211:I215)</f>
        <v>0</v>
      </c>
      <c r="J216" s="129">
        <f>SUM(J211:J215)</f>
        <v>0</v>
      </c>
      <c r="K216" s="46"/>
    </row>
    <row r="217" spans="1:11" x14ac:dyDescent="0.35">
      <c r="A217" s="1"/>
      <c r="B217" s="1"/>
      <c r="C217" s="7"/>
      <c r="D217" s="3"/>
      <c r="E217" s="3"/>
      <c r="F217" s="3"/>
      <c r="G217" s="3"/>
      <c r="H217" s="13"/>
      <c r="I217" s="25" t="s">
        <v>62</v>
      </c>
      <c r="J217" s="130"/>
      <c r="K217" s="47"/>
    </row>
    <row r="218" spans="1:11" x14ac:dyDescent="0.35">
      <c r="A218" s="1"/>
      <c r="B218" s="1"/>
      <c r="C218" s="7"/>
      <c r="D218" s="3"/>
      <c r="E218" s="3"/>
      <c r="F218" s="3"/>
      <c r="G218" s="3"/>
      <c r="H218" s="7"/>
      <c r="I218" s="3"/>
      <c r="J218" s="23" t="s">
        <v>63</v>
      </c>
      <c r="K218" s="35" t="e">
        <f>SUM(K211:K215)/J216</f>
        <v>#DIV/0!</v>
      </c>
    </row>
    <row r="219" spans="1:11" x14ac:dyDescent="0.35">
      <c r="A219" s="1"/>
      <c r="B219" s="1"/>
      <c r="C219" s="7"/>
      <c r="D219" s="3"/>
      <c r="E219" s="3"/>
      <c r="F219" s="3"/>
      <c r="G219" s="3"/>
      <c r="H219" s="3"/>
      <c r="I219" s="3"/>
      <c r="J219" s="3"/>
      <c r="K219" s="7"/>
    </row>
    <row r="220" spans="1:11" ht="36" customHeight="1" x14ac:dyDescent="0.35">
      <c r="A220" s="128" t="s">
        <v>149</v>
      </c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</row>
    <row r="221" spans="1:11" x14ac:dyDescent="0.35">
      <c r="A221" s="2"/>
      <c r="B221" s="1"/>
      <c r="C221" s="7"/>
      <c r="D221" s="3"/>
      <c r="E221" s="3"/>
      <c r="F221" s="3"/>
      <c r="G221" s="3"/>
      <c r="H221" s="3"/>
      <c r="I221" s="3"/>
      <c r="J221" s="3"/>
      <c r="K221" s="7"/>
    </row>
    <row r="222" spans="1:11" ht="30" customHeight="1" x14ac:dyDescent="0.35">
      <c r="A222" s="128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</row>
    <row r="224" spans="1:11" ht="16" x14ac:dyDescent="0.5">
      <c r="B224" s="70"/>
    </row>
    <row r="225" spans="1:2" x14ac:dyDescent="0.35">
      <c r="A225" s="1"/>
      <c r="B225" s="1"/>
    </row>
    <row r="269" spans="2:2" ht="16.5" x14ac:dyDescent="0.5">
      <c r="B269" s="71"/>
    </row>
  </sheetData>
  <mergeCells count="38">
    <mergeCell ref="J86:J87"/>
    <mergeCell ref="A22:K22"/>
    <mergeCell ref="K29:K31"/>
    <mergeCell ref="A220:K220"/>
    <mergeCell ref="A32:K32"/>
    <mergeCell ref="K46:K48"/>
    <mergeCell ref="H53:H56"/>
    <mergeCell ref="J46:J47"/>
    <mergeCell ref="A50:K50"/>
    <mergeCell ref="A41:K41"/>
    <mergeCell ref="J37:J38"/>
    <mergeCell ref="K37:K39"/>
    <mergeCell ref="A95:K95"/>
    <mergeCell ref="K86:K88"/>
    <mergeCell ref="A71:K71"/>
    <mergeCell ref="K66:K68"/>
    <mergeCell ref="A222:K222"/>
    <mergeCell ref="J113:J114"/>
    <mergeCell ref="K113:K115"/>
    <mergeCell ref="J216:J217"/>
    <mergeCell ref="H97:H99"/>
    <mergeCell ref="A62:K62"/>
    <mergeCell ref="A42:K42"/>
    <mergeCell ref="H44:H45"/>
    <mergeCell ref="J66:J67"/>
    <mergeCell ref="H5:J5"/>
    <mergeCell ref="C5:G5"/>
    <mergeCell ref="C6:G6"/>
    <mergeCell ref="K57:K59"/>
    <mergeCell ref="J57:J58"/>
    <mergeCell ref="K19:K21"/>
    <mergeCell ref="J29:J30"/>
    <mergeCell ref="J19:J20"/>
    <mergeCell ref="N1:U3"/>
    <mergeCell ref="A5:B5"/>
    <mergeCell ref="A6:B6"/>
    <mergeCell ref="A7:B7"/>
    <mergeCell ref="C7:G7"/>
  </mergeCells>
  <phoneticPr fontId="15" type="noConversion"/>
  <hyperlinks>
    <hyperlink ref="A10" r:id="rId1" xr:uid="{945AA40D-14A3-4D85-990B-FD7A3FDC465E}"/>
    <hyperlink ref="A33" r:id="rId2" xr:uid="{2E975934-F2F8-42F3-B4EA-CAC10DBBD318}"/>
  </hyperlinks>
  <printOptions horizontalCentered="1"/>
  <pageMargins left="0.5" right="0.5" top="0.5" bottom="0.5" header="0.3" footer="0.3"/>
  <pageSetup orientation="portrait" r:id="rId3"/>
  <headerFooter>
    <oddFooter>Page &amp;P of &amp;N</oddFooter>
  </headerFooter>
  <rowBreaks count="2" manualBreakCount="2">
    <brk id="60" max="16383" man="1"/>
    <brk id="102" max="16383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6" name="Drop Down 5">
              <controlPr defaultSize="0" autoLine="0" autoPict="0">
                <anchor moveWithCells="1">
                  <from>
                    <xdr:col>1</xdr:col>
                    <xdr:colOff>76200</xdr:colOff>
                    <xdr:row>64</xdr:row>
                    <xdr:rowOff>31750</xdr:rowOff>
                  </from>
                  <to>
                    <xdr:col>3</xdr:col>
                    <xdr:colOff>298450</xdr:colOff>
                    <xdr:row>64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Drop Down 6">
              <controlPr defaultSize="0" autoLine="0" autoPict="0">
                <anchor moveWithCells="1">
                  <from>
                    <xdr:col>1</xdr:col>
                    <xdr:colOff>19050</xdr:colOff>
                    <xdr:row>96</xdr:row>
                    <xdr:rowOff>133350</xdr:rowOff>
                  </from>
                  <to>
                    <xdr:col>2</xdr:col>
                    <xdr:colOff>1085850</xdr:colOff>
                    <xdr:row>96</xdr:row>
                    <xdr:rowOff>527050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Drop Down 7">
              <controlPr defaultSize="0" autoLine="0" autoPict="0">
                <anchor moveWithCells="1">
                  <from>
                    <xdr:col>1</xdr:col>
                    <xdr:colOff>19050</xdr:colOff>
                    <xdr:row>98</xdr:row>
                    <xdr:rowOff>171450</xdr:rowOff>
                  </from>
                  <to>
                    <xdr:col>2</xdr:col>
                    <xdr:colOff>1098550</xdr:colOff>
                    <xdr:row>98</xdr:row>
                    <xdr:rowOff>584200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Drop Down 8">
              <controlPr defaultSize="0" autoLine="0" autoPict="0">
                <anchor moveWithCells="1">
                  <from>
                    <xdr:col>3</xdr:col>
                    <xdr:colOff>12700</xdr:colOff>
                    <xdr:row>103</xdr:row>
                    <xdr:rowOff>114300</xdr:rowOff>
                  </from>
                  <to>
                    <xdr:col>9</xdr:col>
                    <xdr:colOff>95250</xdr:colOff>
                    <xdr:row>103</xdr:row>
                    <xdr:rowOff>400050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0" name="Drop Down 10">
              <controlPr defaultSize="0" autoLine="0" autoPict="0">
                <anchor moveWithCells="1">
                  <from>
                    <xdr:col>5</xdr:col>
                    <xdr:colOff>19050</xdr:colOff>
                    <xdr:row>11</xdr:row>
                    <xdr:rowOff>76200</xdr:rowOff>
                  </from>
                  <to>
                    <xdr:col>6</xdr:col>
                    <xdr:colOff>12700</xdr:colOff>
                    <xdr:row>11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Drop Down 11">
              <controlPr defaultSize="0" autoLine="0" autoPict="0">
                <anchor moveWithCells="1">
                  <from>
                    <xdr:col>5</xdr:col>
                    <xdr:colOff>19050</xdr:colOff>
                    <xdr:row>12</xdr:row>
                    <xdr:rowOff>76200</xdr:rowOff>
                  </from>
                  <to>
                    <xdr:col>6</xdr:col>
                    <xdr:colOff>12700</xdr:colOff>
                    <xdr:row>12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Drop Down 12">
              <controlPr defaultSize="0" autoLine="0" autoPict="0">
                <anchor moveWithCells="1">
                  <from>
                    <xdr:col>5</xdr:col>
                    <xdr:colOff>19050</xdr:colOff>
                    <xdr:row>13</xdr:row>
                    <xdr:rowOff>76200</xdr:rowOff>
                  </from>
                  <to>
                    <xdr:col>6</xdr:col>
                    <xdr:colOff>12700</xdr:colOff>
                    <xdr:row>13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Drop Down 13">
              <controlPr defaultSize="0" autoLine="0" autoPict="0">
                <anchor moveWithCells="1">
                  <from>
                    <xdr:col>5</xdr:col>
                    <xdr:colOff>19050</xdr:colOff>
                    <xdr:row>14</xdr:row>
                    <xdr:rowOff>76200</xdr:rowOff>
                  </from>
                  <to>
                    <xdr:col>6</xdr:col>
                    <xdr:colOff>12700</xdr:colOff>
                    <xdr:row>14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Drop Down 14">
              <controlPr defaultSize="0" autoLine="0" autoPict="0">
                <anchor moveWithCells="1">
                  <from>
                    <xdr:col>5</xdr:col>
                    <xdr:colOff>19050</xdr:colOff>
                    <xdr:row>15</xdr:row>
                    <xdr:rowOff>76200</xdr:rowOff>
                  </from>
                  <to>
                    <xdr:col>6</xdr:col>
                    <xdr:colOff>12700</xdr:colOff>
                    <xdr:row>15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Drop Down 15">
              <controlPr defaultSize="0" autoLine="0" autoPict="0">
                <anchor moveWithCells="1">
                  <from>
                    <xdr:col>5</xdr:col>
                    <xdr:colOff>19050</xdr:colOff>
                    <xdr:row>16</xdr:row>
                    <xdr:rowOff>76200</xdr:rowOff>
                  </from>
                  <to>
                    <xdr:col>6</xdr:col>
                    <xdr:colOff>12700</xdr:colOff>
                    <xdr:row>16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Drop Down 16">
              <controlPr defaultSize="0" autoLine="0" autoPict="0">
                <anchor moveWithCells="1">
                  <from>
                    <xdr:col>5</xdr:col>
                    <xdr:colOff>19050</xdr:colOff>
                    <xdr:row>17</xdr:row>
                    <xdr:rowOff>76200</xdr:rowOff>
                  </from>
                  <to>
                    <xdr:col>6</xdr:col>
                    <xdr:colOff>12700</xdr:colOff>
                    <xdr:row>17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Drop Down 17">
              <controlPr defaultSize="0" autoLine="0" autoPict="0">
                <anchor moveWithCells="1">
                  <from>
                    <xdr:col>5</xdr:col>
                    <xdr:colOff>12700</xdr:colOff>
                    <xdr:row>72</xdr:row>
                    <xdr:rowOff>31750</xdr:rowOff>
                  </from>
                  <to>
                    <xdr:col>6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Drop Down 18">
              <controlPr defaultSize="0" autoLine="0" autoPict="0">
                <anchor moveWithCells="1">
                  <from>
                    <xdr:col>5</xdr:col>
                    <xdr:colOff>12700</xdr:colOff>
                    <xdr:row>74</xdr:row>
                    <xdr:rowOff>57150</xdr:rowOff>
                  </from>
                  <to>
                    <xdr:col>6</xdr:col>
                    <xdr:colOff>0</xdr:colOff>
                    <xdr:row>74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Drop Down 19">
              <controlPr defaultSize="0" autoLine="0" autoPict="0">
                <anchor moveWithCells="1">
                  <from>
                    <xdr:col>5</xdr:col>
                    <xdr:colOff>12700</xdr:colOff>
                    <xdr:row>75</xdr:row>
                    <xdr:rowOff>31750</xdr:rowOff>
                  </from>
                  <to>
                    <xdr:col>6</xdr:col>
                    <xdr:colOff>0</xdr:colOff>
                    <xdr:row>75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Drop Down 20">
              <controlPr defaultSize="0" autoLine="0" autoPict="0">
                <anchor moveWithCells="1">
                  <from>
                    <xdr:col>5</xdr:col>
                    <xdr:colOff>12700</xdr:colOff>
                    <xdr:row>76</xdr:row>
                    <xdr:rowOff>69850</xdr:rowOff>
                  </from>
                  <to>
                    <xdr:col>6</xdr:col>
                    <xdr:colOff>0</xdr:colOff>
                    <xdr:row>76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Drop Down 21">
              <controlPr defaultSize="0" autoLine="0" autoPict="0">
                <anchor moveWithCells="1">
                  <from>
                    <xdr:col>5</xdr:col>
                    <xdr:colOff>12700</xdr:colOff>
                    <xdr:row>77</xdr:row>
                    <xdr:rowOff>69850</xdr:rowOff>
                  </from>
                  <to>
                    <xdr:col>6</xdr:col>
                    <xdr:colOff>0</xdr:colOff>
                    <xdr:row>77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Drop Down 22">
              <controlPr defaultSize="0" autoLine="0" autoPict="0">
                <anchor moveWithCells="1">
                  <from>
                    <xdr:col>5</xdr:col>
                    <xdr:colOff>12700</xdr:colOff>
                    <xdr:row>79</xdr:row>
                    <xdr:rowOff>31750</xdr:rowOff>
                  </from>
                  <to>
                    <xdr:col>6</xdr:col>
                    <xdr:colOff>0</xdr:colOff>
                    <xdr:row>79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Drop Down 23">
              <controlPr defaultSize="0" autoLine="0" autoPict="0">
                <anchor moveWithCells="1">
                  <from>
                    <xdr:col>5</xdr:col>
                    <xdr:colOff>12700</xdr:colOff>
                    <xdr:row>84</xdr:row>
                    <xdr:rowOff>31750</xdr:rowOff>
                  </from>
                  <to>
                    <xdr:col>6</xdr:col>
                    <xdr:colOff>0</xdr:colOff>
                    <xdr:row>84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4" name="Drop Down 25">
              <controlPr defaultSize="0" autoLine="0" autoPict="0">
                <anchor moveWithCells="1">
                  <from>
                    <xdr:col>5</xdr:col>
                    <xdr:colOff>19050</xdr:colOff>
                    <xdr:row>24</xdr:row>
                    <xdr:rowOff>184150</xdr:rowOff>
                  </from>
                  <to>
                    <xdr:col>6</xdr:col>
                    <xdr:colOff>12700</xdr:colOff>
                    <xdr:row>24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5" name="Drop Down 26">
              <controlPr defaultSize="0" autoLine="0" autoPict="0">
                <anchor moveWithCells="1">
                  <from>
                    <xdr:col>5</xdr:col>
                    <xdr:colOff>19050</xdr:colOff>
                    <xdr:row>25</xdr:row>
                    <xdr:rowOff>76200</xdr:rowOff>
                  </from>
                  <to>
                    <xdr:col>6</xdr:col>
                    <xdr:colOff>12700</xdr:colOff>
                    <xdr:row>25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6" name="Drop Down 27">
              <controlPr defaultSize="0" autoLine="0" autoPict="0">
                <anchor moveWithCells="1">
                  <from>
                    <xdr:col>5</xdr:col>
                    <xdr:colOff>19050</xdr:colOff>
                    <xdr:row>26</xdr:row>
                    <xdr:rowOff>76200</xdr:rowOff>
                  </from>
                  <to>
                    <xdr:col>6</xdr:col>
                    <xdr:colOff>12700</xdr:colOff>
                    <xdr:row>26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7" name="Drop Down 28">
              <controlPr defaultSize="0" autoLine="0" autoPict="0">
                <anchor moveWithCells="1">
                  <from>
                    <xdr:col>5</xdr:col>
                    <xdr:colOff>19050</xdr:colOff>
                    <xdr:row>27</xdr:row>
                    <xdr:rowOff>76200</xdr:rowOff>
                  </from>
                  <to>
                    <xdr:col>6</xdr:col>
                    <xdr:colOff>12700</xdr:colOff>
                    <xdr:row>27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8" name="Drop Down 29">
              <controlPr defaultSize="0" autoLine="0" autoPict="0">
                <anchor moveWithCells="1">
                  <from>
                    <xdr:col>5</xdr:col>
                    <xdr:colOff>19050</xdr:colOff>
                    <xdr:row>34</xdr:row>
                    <xdr:rowOff>57150</xdr:rowOff>
                  </from>
                  <to>
                    <xdr:col>6</xdr:col>
                    <xdr:colOff>12700</xdr:colOff>
                    <xdr:row>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9" name="Drop Down 30">
              <controlPr defaultSize="0" autoLine="0" autoPict="0">
                <anchor moveWithCells="1">
                  <from>
                    <xdr:col>5</xdr:col>
                    <xdr:colOff>19050</xdr:colOff>
                    <xdr:row>35</xdr:row>
                    <xdr:rowOff>76200</xdr:rowOff>
                  </from>
                  <to>
                    <xdr:col>6</xdr:col>
                    <xdr:colOff>12700</xdr:colOff>
                    <xdr:row>35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0" name="Drop Down 32">
              <controlPr defaultSize="0" autoLine="0" autoPict="0">
                <anchor moveWithCells="1">
                  <from>
                    <xdr:col>5</xdr:col>
                    <xdr:colOff>0</xdr:colOff>
                    <xdr:row>43</xdr:row>
                    <xdr:rowOff>260350</xdr:rowOff>
                  </from>
                  <to>
                    <xdr:col>5</xdr:col>
                    <xdr:colOff>438150</xdr:colOff>
                    <xdr:row>43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1" name="Drop Down 33">
              <controlPr defaultSize="0" autoLine="0" autoPict="0">
                <anchor moveWithCells="1">
                  <from>
                    <xdr:col>5</xdr:col>
                    <xdr:colOff>0</xdr:colOff>
                    <xdr:row>44</xdr:row>
                    <xdr:rowOff>190500</xdr:rowOff>
                  </from>
                  <to>
                    <xdr:col>5</xdr:col>
                    <xdr:colOff>438150</xdr:colOff>
                    <xdr:row>44</xdr:row>
                    <xdr:rowOff>355600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2" name="Drop Down 34">
              <controlPr defaultSize="0" autoLine="0" autoPict="0">
                <anchor moveWithCells="1">
                  <from>
                    <xdr:col>5</xdr:col>
                    <xdr:colOff>19050</xdr:colOff>
                    <xdr:row>51</xdr:row>
                    <xdr:rowOff>76200</xdr:rowOff>
                  </from>
                  <to>
                    <xdr:col>6</xdr:col>
                    <xdr:colOff>12700</xdr:colOff>
                    <xdr:row>51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3" name="Drop Down 35">
              <controlPr defaultSize="0" autoLine="0" autoPict="0">
                <anchor moveWithCells="1">
                  <from>
                    <xdr:col>5</xdr:col>
                    <xdr:colOff>19050</xdr:colOff>
                    <xdr:row>52</xdr:row>
                    <xdr:rowOff>76200</xdr:rowOff>
                  </from>
                  <to>
                    <xdr:col>6</xdr:col>
                    <xdr:colOff>12700</xdr:colOff>
                    <xdr:row>52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4" name="Drop Down 36">
              <controlPr defaultSize="0" autoLine="0" autoPict="0">
                <anchor moveWithCells="1">
                  <from>
                    <xdr:col>5</xdr:col>
                    <xdr:colOff>19050</xdr:colOff>
                    <xdr:row>53</xdr:row>
                    <xdr:rowOff>76200</xdr:rowOff>
                  </from>
                  <to>
                    <xdr:col>6</xdr:col>
                    <xdr:colOff>12700</xdr:colOff>
                    <xdr:row>53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5" name="Drop Down 37">
              <controlPr defaultSize="0" autoLine="0" autoPict="0">
                <anchor moveWithCells="1">
                  <from>
                    <xdr:col>5</xdr:col>
                    <xdr:colOff>19050</xdr:colOff>
                    <xdr:row>54</xdr:row>
                    <xdr:rowOff>76200</xdr:rowOff>
                  </from>
                  <to>
                    <xdr:col>6</xdr:col>
                    <xdr:colOff>12700</xdr:colOff>
                    <xdr:row>54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Drop Down 38">
              <controlPr defaultSize="0" autoLine="0" autoPict="0">
                <anchor moveWithCells="1">
                  <from>
                    <xdr:col>5</xdr:col>
                    <xdr:colOff>19050</xdr:colOff>
                    <xdr:row>55</xdr:row>
                    <xdr:rowOff>76200</xdr:rowOff>
                  </from>
                  <to>
                    <xdr:col>6</xdr:col>
                    <xdr:colOff>12700</xdr:colOff>
                    <xdr:row>55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37" name="Drop Down 39">
              <controlPr defaultSize="0" autoLine="0" autoPict="0">
                <anchor moveWithCells="1">
                  <from>
                    <xdr:col>5</xdr:col>
                    <xdr:colOff>12700</xdr:colOff>
                    <xdr:row>63</xdr:row>
                    <xdr:rowOff>31750</xdr:rowOff>
                  </from>
                  <to>
                    <xdr:col>6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8" name="Drop Down 40">
              <controlPr defaultSize="0" autoLine="0" autoPict="0">
                <anchor moveWithCells="1">
                  <from>
                    <xdr:col>5</xdr:col>
                    <xdr:colOff>19050</xdr:colOff>
                    <xdr:row>64</xdr:row>
                    <xdr:rowOff>260350</xdr:rowOff>
                  </from>
                  <to>
                    <xdr:col>6</xdr:col>
                    <xdr:colOff>12700</xdr:colOff>
                    <xdr:row>64</xdr:row>
                    <xdr:rowOff>419100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9" name="Drop Down 42">
              <controlPr defaultSize="0" autoLine="0" autoPict="0">
                <anchor moveWithCells="1">
                  <from>
                    <xdr:col>5</xdr:col>
                    <xdr:colOff>12700</xdr:colOff>
                    <xdr:row>82</xdr:row>
                    <xdr:rowOff>69850</xdr:rowOff>
                  </from>
                  <to>
                    <xdr:col>6</xdr:col>
                    <xdr:colOff>0</xdr:colOff>
                    <xdr:row>82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0" name="Drop Down 43">
              <controlPr defaultSize="0" autoLine="0" autoPict="0">
                <anchor moveWithCells="1">
                  <from>
                    <xdr:col>5</xdr:col>
                    <xdr:colOff>12700</xdr:colOff>
                    <xdr:row>96</xdr:row>
                    <xdr:rowOff>279400</xdr:rowOff>
                  </from>
                  <to>
                    <xdr:col>6</xdr:col>
                    <xdr:colOff>0</xdr:colOff>
                    <xdr:row>96</xdr:row>
                    <xdr:rowOff>438150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1" name="Drop Down 44">
              <controlPr defaultSize="0" autoLine="0" autoPict="0">
                <anchor moveWithCells="1">
                  <from>
                    <xdr:col>5</xdr:col>
                    <xdr:colOff>0</xdr:colOff>
                    <xdr:row>98</xdr:row>
                    <xdr:rowOff>222250</xdr:rowOff>
                  </from>
                  <to>
                    <xdr:col>5</xdr:col>
                    <xdr:colOff>438150</xdr:colOff>
                    <xdr:row>98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2" name="Drop Down 45">
              <controlPr defaultSize="0" autoLine="0" autoPict="0">
                <anchor moveWithCells="1">
                  <from>
                    <xdr:col>5</xdr:col>
                    <xdr:colOff>12700</xdr:colOff>
                    <xdr:row>106</xdr:row>
                    <xdr:rowOff>19050</xdr:rowOff>
                  </from>
                  <to>
                    <xdr:col>6</xdr:col>
                    <xdr:colOff>0</xdr:colOff>
                    <xdr:row>107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3" name="Drop Down 46">
              <controlPr defaultSize="0" autoLine="0" autoPict="0">
                <anchor moveWithCells="1">
                  <from>
                    <xdr:col>5</xdr:col>
                    <xdr:colOff>12700</xdr:colOff>
                    <xdr:row>107</xdr:row>
                    <xdr:rowOff>19050</xdr:rowOff>
                  </from>
                  <to>
                    <xdr:col>6</xdr:col>
                    <xdr:colOff>0</xdr:colOff>
                    <xdr:row>108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44" name="Drop Down 47">
              <controlPr defaultSize="0" autoLine="0" autoPict="0">
                <anchor moveWithCells="1">
                  <from>
                    <xdr:col>5</xdr:col>
                    <xdr:colOff>12700</xdr:colOff>
                    <xdr:row>108</xdr:row>
                    <xdr:rowOff>19050</xdr:rowOff>
                  </from>
                  <to>
                    <xdr:col>6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5" name="Drop Down 48">
              <controlPr defaultSize="0" autoLine="0" autoPict="0">
                <anchor moveWithCells="1">
                  <from>
                    <xdr:col>5</xdr:col>
                    <xdr:colOff>12700</xdr:colOff>
                    <xdr:row>109</xdr:row>
                    <xdr:rowOff>19050</xdr:rowOff>
                  </from>
                  <to>
                    <xdr:col>6</xdr:col>
                    <xdr:colOff>0</xdr:colOff>
                    <xdr:row>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46" name="Drop Down 49">
              <controlPr defaultSize="0" autoLine="0" autoPict="0">
                <anchor moveWithCells="1">
                  <from>
                    <xdr:col>5</xdr:col>
                    <xdr:colOff>12700</xdr:colOff>
                    <xdr:row>110</xdr:row>
                    <xdr:rowOff>19050</xdr:rowOff>
                  </from>
                  <to>
                    <xdr:col>6</xdr:col>
                    <xdr:colOff>0</xdr:colOff>
                    <xdr:row>111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7" name="Drop Down 50">
              <controlPr defaultSize="0" autoLine="0" autoPict="0">
                <anchor moveWithCells="1">
                  <from>
                    <xdr:col>5</xdr:col>
                    <xdr:colOff>12700</xdr:colOff>
                    <xdr:row>111</xdr:row>
                    <xdr:rowOff>19050</xdr:rowOff>
                  </from>
                  <to>
                    <xdr:col>6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48" name="Drop Down 51">
              <controlPr defaultSize="0" autoLine="0" autoPict="0">
                <anchor moveWithCells="1">
                  <from>
                    <xdr:col>5</xdr:col>
                    <xdr:colOff>12700</xdr:colOff>
                    <xdr:row>73</xdr:row>
                    <xdr:rowOff>31750</xdr:rowOff>
                  </from>
                  <to>
                    <xdr:col>6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9" name="Drop Down 52">
              <controlPr defaultSize="0" autoLine="0" autoPict="0">
                <anchor moveWithCells="1">
                  <from>
                    <xdr:col>5</xdr:col>
                    <xdr:colOff>12700</xdr:colOff>
                    <xdr:row>83</xdr:row>
                    <xdr:rowOff>57150</xdr:rowOff>
                  </from>
                  <to>
                    <xdr:col>6</xdr:col>
                    <xdr:colOff>0</xdr:colOff>
                    <xdr:row>83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0" name="Drop Down 54">
              <controlPr defaultSize="0" autoLine="0" autoPict="0">
                <anchor moveWithCells="1">
                  <from>
                    <xdr:col>5</xdr:col>
                    <xdr:colOff>12700</xdr:colOff>
                    <xdr:row>80</xdr:row>
                    <xdr:rowOff>88900</xdr:rowOff>
                  </from>
                  <to>
                    <xdr:col>6</xdr:col>
                    <xdr:colOff>0</xdr:colOff>
                    <xdr:row>80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1" name="Drop Down 55">
              <controlPr defaultSize="0" autoLine="0" autoPict="0">
                <anchor moveWithCells="1">
                  <from>
                    <xdr:col>5</xdr:col>
                    <xdr:colOff>12700</xdr:colOff>
                    <xdr:row>81</xdr:row>
                    <xdr:rowOff>76200</xdr:rowOff>
                  </from>
                  <to>
                    <xdr:col>6</xdr:col>
                    <xdr:colOff>0</xdr:colOff>
                    <xdr:row>81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2" name="Drop Down 56">
              <controlPr defaultSize="0" autoLine="0" autoPict="0">
                <anchor moveWithCells="1">
                  <from>
                    <xdr:col>5</xdr:col>
                    <xdr:colOff>12700</xdr:colOff>
                    <xdr:row>78</xdr:row>
                    <xdr:rowOff>69850</xdr:rowOff>
                  </from>
                  <to>
                    <xdr:col>6</xdr:col>
                    <xdr:colOff>0</xdr:colOff>
                    <xdr:row>78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53" name="Drop Down 57">
              <controlPr defaultSize="0" autoLine="0" autoPict="0">
                <anchor moveWithCells="1">
                  <from>
                    <xdr:col>1</xdr:col>
                    <xdr:colOff>19050</xdr:colOff>
                    <xdr:row>97</xdr:row>
                    <xdr:rowOff>152400</xdr:rowOff>
                  </from>
                  <to>
                    <xdr:col>2</xdr:col>
                    <xdr:colOff>1098550</xdr:colOff>
                    <xdr:row>97</xdr:row>
                    <xdr:rowOff>565150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54" name="Drop Down 58">
              <controlPr defaultSize="0" autoLine="0" autoPict="0">
                <anchor moveWithCells="1">
                  <from>
                    <xdr:col>5</xdr:col>
                    <xdr:colOff>12700</xdr:colOff>
                    <xdr:row>97</xdr:row>
                    <xdr:rowOff>279400</xdr:rowOff>
                  </from>
                  <to>
                    <xdr:col>6</xdr:col>
                    <xdr:colOff>0</xdr:colOff>
                    <xdr:row>97</xdr:row>
                    <xdr:rowOff>438150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D19"/>
  <sheetViews>
    <sheetView workbookViewId="0">
      <selection activeCell="C18" sqref="C18"/>
    </sheetView>
  </sheetViews>
  <sheetFormatPr defaultRowHeight="14.5" x14ac:dyDescent="0.35"/>
  <sheetData>
    <row r="2" spans="1:4" x14ac:dyDescent="0.35">
      <c r="A2" s="15" t="s">
        <v>47</v>
      </c>
      <c r="B2" s="15" t="s">
        <v>48</v>
      </c>
      <c r="C2" s="19" t="s">
        <v>7</v>
      </c>
      <c r="D2" s="20" t="s">
        <v>57</v>
      </c>
    </row>
    <row r="3" spans="1:4" x14ac:dyDescent="0.35">
      <c r="B3" s="9"/>
      <c r="C3" t="s">
        <v>58</v>
      </c>
      <c r="D3">
        <v>4</v>
      </c>
    </row>
    <row r="4" spans="1:4" x14ac:dyDescent="0.35">
      <c r="A4" s="9" t="s">
        <v>42</v>
      </c>
      <c r="B4" s="9">
        <v>2003</v>
      </c>
      <c r="C4" t="s">
        <v>10</v>
      </c>
      <c r="D4">
        <v>4</v>
      </c>
    </row>
    <row r="5" spans="1:4" x14ac:dyDescent="0.35">
      <c r="A5" s="9" t="s">
        <v>43</v>
      </c>
      <c r="B5" s="9">
        <v>2004</v>
      </c>
      <c r="C5" t="s">
        <v>52</v>
      </c>
      <c r="D5">
        <v>3.7</v>
      </c>
    </row>
    <row r="6" spans="1:4" x14ac:dyDescent="0.35">
      <c r="A6" s="9" t="s">
        <v>45</v>
      </c>
      <c r="B6" s="9">
        <v>2005</v>
      </c>
      <c r="C6" t="s">
        <v>50</v>
      </c>
      <c r="D6">
        <v>3.3</v>
      </c>
    </row>
    <row r="7" spans="1:4" x14ac:dyDescent="0.35">
      <c r="A7" s="9" t="s">
        <v>46</v>
      </c>
      <c r="B7" s="9">
        <v>2006</v>
      </c>
      <c r="C7" t="s">
        <v>14</v>
      </c>
      <c r="D7">
        <v>3</v>
      </c>
    </row>
    <row r="8" spans="1:4" x14ac:dyDescent="0.35">
      <c r="A8" s="9"/>
      <c r="B8" s="9">
        <v>2007</v>
      </c>
      <c r="C8" t="s">
        <v>53</v>
      </c>
      <c r="D8">
        <v>2.7</v>
      </c>
    </row>
    <row r="9" spans="1:4" x14ac:dyDescent="0.35">
      <c r="A9" s="9"/>
      <c r="B9" s="9">
        <v>2010</v>
      </c>
      <c r="C9" t="s">
        <v>51</v>
      </c>
      <c r="D9">
        <v>2.2999999999999998</v>
      </c>
    </row>
    <row r="10" spans="1:4" x14ac:dyDescent="0.35">
      <c r="C10" t="s">
        <v>16</v>
      </c>
      <c r="D10">
        <v>2</v>
      </c>
    </row>
    <row r="11" spans="1:4" x14ac:dyDescent="0.35">
      <c r="C11" t="s">
        <v>54</v>
      </c>
      <c r="D11">
        <v>1.7</v>
      </c>
    </row>
    <row r="12" spans="1:4" x14ac:dyDescent="0.35">
      <c r="C12" t="s">
        <v>55</v>
      </c>
      <c r="D12">
        <v>1.3</v>
      </c>
    </row>
    <row r="13" spans="1:4" x14ac:dyDescent="0.35">
      <c r="C13" t="s">
        <v>18</v>
      </c>
      <c r="D13">
        <v>1</v>
      </c>
    </row>
    <row r="14" spans="1:4" x14ac:dyDescent="0.35">
      <c r="C14" t="s">
        <v>56</v>
      </c>
      <c r="D14">
        <v>0.7</v>
      </c>
    </row>
    <row r="15" spans="1:4" x14ac:dyDescent="0.35">
      <c r="C15" t="s">
        <v>23</v>
      </c>
      <c r="D15">
        <v>0</v>
      </c>
    </row>
    <row r="16" spans="1:4" x14ac:dyDescent="0.35">
      <c r="C16" s="21" t="s">
        <v>38</v>
      </c>
      <c r="D16" s="22">
        <v>-1</v>
      </c>
    </row>
    <row r="17" spans="3:4" x14ac:dyDescent="0.35">
      <c r="C17" t="s">
        <v>49</v>
      </c>
      <c r="D17" s="22">
        <v>-2</v>
      </c>
    </row>
    <row r="18" spans="3:4" x14ac:dyDescent="0.35">
      <c r="C18" t="s">
        <v>59</v>
      </c>
      <c r="D18">
        <v>-3</v>
      </c>
    </row>
    <row r="19" spans="3:4" x14ac:dyDescent="0.35">
      <c r="C19" t="s">
        <v>64</v>
      </c>
      <c r="D19">
        <v>-4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72"/>
  <sheetViews>
    <sheetView topLeftCell="A45" workbookViewId="0">
      <selection activeCell="B58" sqref="B58"/>
    </sheetView>
  </sheetViews>
  <sheetFormatPr defaultRowHeight="14.5" x14ac:dyDescent="0.35"/>
  <cols>
    <col min="1" max="1" width="20.1796875" bestFit="1" customWidth="1"/>
  </cols>
  <sheetData>
    <row r="1" spans="1:2" x14ac:dyDescent="0.35">
      <c r="A1" s="61" t="s">
        <v>94</v>
      </c>
      <c r="B1" t="s">
        <v>95</v>
      </c>
    </row>
    <row r="2" spans="1:2" x14ac:dyDescent="0.35">
      <c r="B2" t="s">
        <v>96</v>
      </c>
    </row>
    <row r="3" spans="1:2" x14ac:dyDescent="0.35">
      <c r="B3" t="s">
        <v>97</v>
      </c>
    </row>
    <row r="4" spans="1:2" x14ac:dyDescent="0.35">
      <c r="B4" t="s">
        <v>98</v>
      </c>
    </row>
    <row r="5" spans="1:2" x14ac:dyDescent="0.35">
      <c r="B5" t="s">
        <v>99</v>
      </c>
    </row>
    <row r="6" spans="1:2" x14ac:dyDescent="0.35">
      <c r="B6" t="s">
        <v>100</v>
      </c>
    </row>
    <row r="10" spans="1:2" x14ac:dyDescent="0.35">
      <c r="A10" s="61" t="s">
        <v>101</v>
      </c>
      <c r="B10" t="s">
        <v>102</v>
      </c>
    </row>
    <row r="11" spans="1:2" x14ac:dyDescent="0.35">
      <c r="B11" t="s">
        <v>103</v>
      </c>
    </row>
    <row r="12" spans="1:2" x14ac:dyDescent="0.35">
      <c r="B12" t="s">
        <v>104</v>
      </c>
    </row>
    <row r="13" spans="1:2" x14ac:dyDescent="0.35">
      <c r="B13" t="s">
        <v>105</v>
      </c>
    </row>
    <row r="18" spans="1:2" x14ac:dyDescent="0.35">
      <c r="A18" s="61" t="s">
        <v>106</v>
      </c>
      <c r="B18" t="s">
        <v>42</v>
      </c>
    </row>
    <row r="19" spans="1:2" x14ac:dyDescent="0.35">
      <c r="B19" t="s">
        <v>43</v>
      </c>
    </row>
    <row r="20" spans="1:2" x14ac:dyDescent="0.35">
      <c r="B20" t="s">
        <v>107</v>
      </c>
    </row>
    <row r="23" spans="1:2" x14ac:dyDescent="0.35">
      <c r="A23" t="s">
        <v>108</v>
      </c>
      <c r="B23" t="s">
        <v>190</v>
      </c>
    </row>
    <row r="24" spans="1:2" x14ac:dyDescent="0.35">
      <c r="B24" t="s">
        <v>154</v>
      </c>
    </row>
    <row r="25" spans="1:2" x14ac:dyDescent="0.35">
      <c r="B25" t="s">
        <v>189</v>
      </c>
    </row>
    <row r="26" spans="1:2" x14ac:dyDescent="0.35">
      <c r="B26" t="s">
        <v>223</v>
      </c>
    </row>
    <row r="27" spans="1:2" x14ac:dyDescent="0.35">
      <c r="B27" t="s">
        <v>225</v>
      </c>
    </row>
    <row r="57" spans="1:2" x14ac:dyDescent="0.35">
      <c r="A57" s="61" t="s">
        <v>110</v>
      </c>
      <c r="B57" t="s">
        <v>231</v>
      </c>
    </row>
    <row r="58" spans="1:2" x14ac:dyDescent="0.35">
      <c r="B58" t="s">
        <v>151</v>
      </c>
    </row>
    <row r="59" spans="1:2" x14ac:dyDescent="0.35">
      <c r="B59" t="s">
        <v>152</v>
      </c>
    </row>
    <row r="60" spans="1:2" x14ac:dyDescent="0.35">
      <c r="B60" t="s">
        <v>221</v>
      </c>
    </row>
    <row r="61" spans="1:2" x14ac:dyDescent="0.35">
      <c r="B61" t="s">
        <v>222</v>
      </c>
    </row>
    <row r="62" spans="1:2" x14ac:dyDescent="0.35">
      <c r="B62" t="s">
        <v>229</v>
      </c>
    </row>
    <row r="63" spans="1:2" x14ac:dyDescent="0.35">
      <c r="B63" t="s">
        <v>230</v>
      </c>
    </row>
    <row r="64" spans="1:2" x14ac:dyDescent="0.35">
      <c r="B64" t="s">
        <v>133</v>
      </c>
    </row>
    <row r="65" spans="2:2" x14ac:dyDescent="0.35">
      <c r="B65" t="s">
        <v>134</v>
      </c>
    </row>
    <row r="66" spans="2:2" x14ac:dyDescent="0.35">
      <c r="B66" t="s">
        <v>135</v>
      </c>
    </row>
    <row r="67" spans="2:2" x14ac:dyDescent="0.35">
      <c r="B67" t="s">
        <v>136</v>
      </c>
    </row>
    <row r="68" spans="2:2" x14ac:dyDescent="0.35">
      <c r="B68" t="s">
        <v>137</v>
      </c>
    </row>
    <row r="69" spans="2:2" x14ac:dyDescent="0.35">
      <c r="B69" t="s">
        <v>138</v>
      </c>
    </row>
    <row r="70" spans="2:2" x14ac:dyDescent="0.35">
      <c r="B70" t="s">
        <v>139</v>
      </c>
    </row>
    <row r="71" spans="2:2" x14ac:dyDescent="0.35">
      <c r="B71" t="s">
        <v>140</v>
      </c>
    </row>
    <row r="72" spans="2:2" x14ac:dyDescent="0.35">
      <c r="B72" t="s">
        <v>141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2C13-32A1-40AC-A273-27C3102A1EE4}">
  <dimension ref="A1:C12"/>
  <sheetViews>
    <sheetView workbookViewId="0">
      <selection sqref="A1:C12"/>
    </sheetView>
  </sheetViews>
  <sheetFormatPr defaultRowHeight="14.5" x14ac:dyDescent="0.35"/>
  <cols>
    <col min="2" max="2" width="47.453125" bestFit="1" customWidth="1"/>
    <col min="3" max="3" width="76" bestFit="1" customWidth="1"/>
  </cols>
  <sheetData>
    <row r="1" spans="1:3" ht="28.5" x14ac:dyDescent="0.65">
      <c r="A1" s="87" t="s">
        <v>167</v>
      </c>
    </row>
    <row r="2" spans="1:3" x14ac:dyDescent="0.35">
      <c r="A2" s="85">
        <v>1</v>
      </c>
      <c r="B2" s="86" t="s">
        <v>168</v>
      </c>
      <c r="C2" s="86"/>
    </row>
    <row r="3" spans="1:3" x14ac:dyDescent="0.35">
      <c r="A3" s="86">
        <v>2</v>
      </c>
      <c r="B3" s="86" t="s">
        <v>169</v>
      </c>
      <c r="C3" s="86" t="s">
        <v>170</v>
      </c>
    </row>
    <row r="4" spans="1:3" x14ac:dyDescent="0.35">
      <c r="A4" s="85">
        <v>3</v>
      </c>
      <c r="B4" s="86" t="s">
        <v>171</v>
      </c>
      <c r="C4" s="86" t="s">
        <v>172</v>
      </c>
    </row>
    <row r="5" spans="1:3" x14ac:dyDescent="0.35">
      <c r="A5" s="86">
        <v>4</v>
      </c>
      <c r="B5" s="86" t="s">
        <v>173</v>
      </c>
      <c r="C5" s="86" t="s">
        <v>174</v>
      </c>
    </row>
    <row r="6" spans="1:3" x14ac:dyDescent="0.35">
      <c r="A6" s="85">
        <v>5</v>
      </c>
      <c r="B6" s="86" t="s">
        <v>175</v>
      </c>
      <c r="C6" s="86" t="s">
        <v>176</v>
      </c>
    </row>
    <row r="7" spans="1:3" x14ac:dyDescent="0.35">
      <c r="A7" s="86">
        <v>6</v>
      </c>
      <c r="B7" s="86" t="s">
        <v>177</v>
      </c>
      <c r="C7" s="86" t="s">
        <v>178</v>
      </c>
    </row>
    <row r="8" spans="1:3" x14ac:dyDescent="0.35">
      <c r="A8" s="85">
        <v>7</v>
      </c>
      <c r="B8" s="86" t="s">
        <v>179</v>
      </c>
      <c r="C8" s="86" t="s">
        <v>180</v>
      </c>
    </row>
    <row r="9" spans="1:3" x14ac:dyDescent="0.35">
      <c r="A9" s="86">
        <v>8</v>
      </c>
      <c r="B9" s="86" t="s">
        <v>181</v>
      </c>
      <c r="C9" s="86" t="s">
        <v>182</v>
      </c>
    </row>
    <row r="10" spans="1:3" x14ac:dyDescent="0.35">
      <c r="A10" s="85">
        <v>9</v>
      </c>
      <c r="B10" s="86" t="s">
        <v>183</v>
      </c>
      <c r="C10" s="86" t="s">
        <v>184</v>
      </c>
    </row>
    <row r="11" spans="1:3" x14ac:dyDescent="0.35">
      <c r="A11" s="86">
        <v>10</v>
      </c>
      <c r="B11" s="86" t="s">
        <v>185</v>
      </c>
      <c r="C11" s="86" t="s">
        <v>186</v>
      </c>
    </row>
    <row r="12" spans="1:3" x14ac:dyDescent="0.35">
      <c r="A12" s="85">
        <v>11</v>
      </c>
      <c r="B12" s="86" t="s">
        <v>187</v>
      </c>
      <c r="C12" s="86" t="s">
        <v>188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INFO_Advising_Sheet</vt:lpstr>
      <vt:lpstr>Scales</vt:lpstr>
      <vt:lpstr>CourseOptions</vt:lpstr>
      <vt:lpstr>Additional Information</vt:lpstr>
      <vt:lpstr>INFO_Advising_Sheet!Print_Titles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Hossein Hakimzadeh</dc:creator>
  <cp:lastModifiedBy>Hakimzadeh, Hossein</cp:lastModifiedBy>
  <cp:lastPrinted>2019-10-01T02:10:24Z</cp:lastPrinted>
  <dcterms:created xsi:type="dcterms:W3CDTF">2008-09-25T15:23:58Z</dcterms:created>
  <dcterms:modified xsi:type="dcterms:W3CDTF">2024-08-13T19:53:56Z</dcterms:modified>
</cp:coreProperties>
</file>